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15" windowHeight="12390" tabRatio="914" activeTab="3"/>
  </bookViews>
  <sheets>
    <sheet name="一般公共预算收入2020完成" sheetId="1" r:id="rId1"/>
    <sheet name="一般公共预算支出2020完成" sheetId="2" r:id="rId2"/>
    <sheet name="基金预算收入2020完成" sheetId="14" r:id="rId3"/>
    <sheet name="基金预算支出2020完成" sheetId="13" r:id="rId4"/>
    <sheet name="社会保险基金2020完成" sheetId="15" r:id="rId5"/>
    <sheet name="预算收支表" sheetId="4" r:id="rId6"/>
    <sheet name="21年一般公共预算收入" sheetId="5" r:id="rId7"/>
    <sheet name="21一般公共预算财力测算" sheetId="6" r:id="rId8"/>
    <sheet name="15年一般公共预算支出公式" sheetId="7" state="hidden" r:id="rId9"/>
    <sheet name="21年一般公共预算支出" sheetId="12" r:id="rId10"/>
    <sheet name="21年一般公共预算支出政府经济分类" sheetId="20" r:id="rId11"/>
    <sheet name="21提前告知" sheetId="9" r:id="rId12"/>
    <sheet name="21三公经费" sheetId="8" r:id="rId13"/>
    <sheet name="21基金平衡表" sheetId="10" r:id="rId14"/>
    <sheet name="20社会保险收入" sheetId="16" r:id="rId15"/>
    <sheet name="20社会保险支出" sheetId="17" r:id="rId16"/>
  </sheets>
  <definedNames>
    <definedName name="_xlnm._FilterDatabase" localSheetId="8" hidden="1">'15年一般公共预算支出公式'!$A$3:$J$131</definedName>
    <definedName name="_xlnm._FilterDatabase" localSheetId="9" hidden="1">'21年一般公共预算支出'!$A$4:$S$197</definedName>
    <definedName name="_xlnm.Print_Area" localSheetId="13">'21基金平衡表'!$A$1:$R$18</definedName>
    <definedName name="_xlnm.Print_Area" localSheetId="9">'21年一般公共预算支出'!$A$1:$G$194</definedName>
    <definedName name="_xlnm.Print_Titles" localSheetId="8">'15年一般公共预算支出公式'!$1:$3</definedName>
    <definedName name="_xlnm.Print_Titles" localSheetId="9">'21年一般公共预算支出'!$1:$4</definedName>
    <definedName name="_xlnm.Print_Titles" localSheetId="10">'21年一般公共预算支出政府经济分类'!$1:$3</definedName>
    <definedName name="_xlnm.Print_Titles" localSheetId="11">'21提前告知'!$1:$3</definedName>
    <definedName name="_xlnm.Print_Titles" localSheetId="5">预算收支表!$1:$3</definedName>
  </definedNames>
  <calcPr calcId="144525"/>
</workbook>
</file>

<file path=xl/sharedStrings.xml><?xml version="1.0" encoding="utf-8"?>
<sst xmlns="http://schemas.openxmlformats.org/spreadsheetml/2006/main" count="807" uniqueCount="607">
  <si>
    <r>
      <rPr>
        <b/>
        <sz val="20"/>
        <color rgb="FF000000"/>
        <rFont val="宋体"/>
        <charset val="134"/>
      </rPr>
      <t>2020</t>
    </r>
    <r>
      <rPr>
        <b/>
        <sz val="20"/>
        <rFont val="宋体"/>
        <charset val="134"/>
      </rPr>
      <t>年示范区一般公共预算收入完成情况表</t>
    </r>
  </si>
  <si>
    <t>单位：万元</t>
  </si>
  <si>
    <r>
      <rPr>
        <b/>
        <sz val="10"/>
        <color indexed="8"/>
        <rFont val="黑体"/>
        <charset val="134"/>
      </rPr>
      <t>项</t>
    </r>
    <r>
      <rPr>
        <b/>
        <sz val="10"/>
        <rFont val="黑体"/>
        <charset val="134"/>
      </rPr>
      <t xml:space="preserve">          目</t>
    </r>
  </si>
  <si>
    <r>
      <rPr>
        <b/>
        <sz val="10"/>
        <color rgb="FF000000"/>
        <rFont val="黑体"/>
        <charset val="134"/>
      </rPr>
      <t>2</t>
    </r>
    <r>
      <rPr>
        <b/>
        <sz val="10"/>
        <rFont val="黑体"/>
        <charset val="134"/>
      </rPr>
      <t>019年完成数</t>
    </r>
  </si>
  <si>
    <r>
      <rPr>
        <b/>
        <sz val="10"/>
        <color indexed="8"/>
        <rFont val="黑体"/>
        <charset val="134"/>
      </rPr>
      <t>年初</t>
    </r>
    <r>
      <rPr>
        <b/>
        <sz val="10"/>
        <rFont val="黑体"/>
        <charset val="134"/>
      </rPr>
      <t>预算数</t>
    </r>
  </si>
  <si>
    <r>
      <rPr>
        <b/>
        <sz val="10"/>
        <color rgb="FF000000"/>
        <rFont val="黑体"/>
        <charset val="134"/>
      </rPr>
      <t>2</t>
    </r>
    <r>
      <rPr>
        <b/>
        <sz val="10"/>
        <rFont val="黑体"/>
        <charset val="134"/>
      </rPr>
      <t>020年完成数</t>
    </r>
  </si>
  <si>
    <r>
      <rPr>
        <b/>
        <sz val="10"/>
        <color indexed="8"/>
        <rFont val="黑体"/>
        <charset val="134"/>
      </rPr>
      <t>为年初</t>
    </r>
    <r>
      <rPr>
        <b/>
        <sz val="10"/>
        <rFont val="黑体"/>
        <charset val="134"/>
      </rPr>
      <t>预算的%</t>
    </r>
  </si>
  <si>
    <t>增长%</t>
  </si>
  <si>
    <t>合计</t>
  </si>
  <si>
    <t>一、税收收入</t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</si>
  <si>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增值税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</si>
  <si>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企业所得税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</si>
  <si>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个人所得税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</si>
  <si>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资源税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</si>
  <si>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城市维护建设税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</si>
  <si>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房产税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</si>
  <si>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印花税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</si>
  <si>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城镇土地使用税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</si>
  <si>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土地增值税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</si>
  <si>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车船税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</si>
  <si>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耕地占用税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</si>
  <si>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契税</t>
    </r>
  </si>
  <si>
    <t xml:space="preserve">       环境保护税</t>
  </si>
  <si>
    <t>二、非税收入</t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</si>
  <si>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专项收入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</si>
  <si>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行政事业性收费收入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</si>
  <si>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罚没收入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</si>
  <si>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国有资本经营收入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</si>
  <si>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国有资源（资产）有偿使用收入</t>
    </r>
  </si>
  <si>
    <t xml:space="preserve">       政府住房基金收入</t>
  </si>
  <si>
    <r>
      <rPr>
        <sz val="20"/>
        <color rgb="FF000000"/>
        <rFont val="宋体"/>
        <charset val="134"/>
      </rPr>
      <t>2020</t>
    </r>
    <r>
      <rPr>
        <b/>
        <sz val="20"/>
        <color rgb="FF000000"/>
        <rFont val="宋体"/>
        <charset val="134"/>
      </rPr>
      <t>年示范区一般公共预算支出完成情况表</t>
    </r>
  </si>
  <si>
    <t>预算科目</t>
  </si>
  <si>
    <t>2019年完成数</t>
  </si>
  <si>
    <t>年初预算数</t>
  </si>
  <si>
    <t>调整预算数</t>
  </si>
  <si>
    <t>2020年完成数</t>
  </si>
  <si>
    <t>为调整预算数的%</t>
  </si>
  <si>
    <t>一般公共服务</t>
  </si>
  <si>
    <t>公共安全</t>
  </si>
  <si>
    <t>教育</t>
  </si>
  <si>
    <t>科学技术</t>
  </si>
  <si>
    <t>文化体育与传媒</t>
  </si>
  <si>
    <t>社会保障和就业</t>
  </si>
  <si>
    <t>医疗卫生与计划生育</t>
  </si>
  <si>
    <t>节能环保</t>
  </si>
  <si>
    <t>城乡社区</t>
  </si>
  <si>
    <t>农林水</t>
  </si>
  <si>
    <t>交通运输</t>
  </si>
  <si>
    <t>资源勘探信息等</t>
  </si>
  <si>
    <t>商业服务业等</t>
  </si>
  <si>
    <t>国土海洋气象等</t>
  </si>
  <si>
    <t>住房保障</t>
  </si>
  <si>
    <t>国债还本付息</t>
  </si>
  <si>
    <t>预备费</t>
  </si>
  <si>
    <t>其他支出</t>
  </si>
  <si>
    <t>2020年示范区政府性基金预算收入分项完成情况表</t>
  </si>
  <si>
    <r>
      <rPr>
        <b/>
        <sz val="12"/>
        <color rgb="FF000000"/>
        <rFont val="黑体"/>
        <charset val="134"/>
      </rPr>
      <t>20</t>
    </r>
    <r>
      <rPr>
        <b/>
        <sz val="12"/>
        <rFont val="宋体"/>
        <charset val="134"/>
      </rPr>
      <t>19年
完成数</t>
    </r>
  </si>
  <si>
    <t>年初
预算数</t>
  </si>
  <si>
    <t>为年初
预算数的%</t>
  </si>
  <si>
    <t>合   计</t>
  </si>
  <si>
    <t>散装水泥专项资金收入</t>
  </si>
  <si>
    <t>新型墙体材料专项基金收入</t>
  </si>
  <si>
    <t>大中型水库移民后期</t>
  </si>
  <si>
    <t>彩票公益金</t>
  </si>
  <si>
    <t>国有土地收益基金收入</t>
  </si>
  <si>
    <t>农业土地开发资金收入</t>
  </si>
  <si>
    <t>国有土地使用权出让收入</t>
  </si>
  <si>
    <t>城市基础设施配套费收入</t>
  </si>
  <si>
    <t>其他政府性基金收入</t>
  </si>
  <si>
    <t>2020年示范区政府性基金预算支出分项完成情况表</t>
  </si>
  <si>
    <t>2019年
完成数</t>
  </si>
  <si>
    <t>调整     预算数</t>
  </si>
  <si>
    <t>2020年
完成数</t>
  </si>
  <si>
    <t>为调整
预算数的%</t>
  </si>
  <si>
    <t xml:space="preserve">  其中：大中型水库后期移民</t>
  </si>
  <si>
    <t xml:space="preserve">      彩票公益金</t>
  </si>
  <si>
    <t xml:space="preserve">      散装水泥专项资金</t>
  </si>
  <si>
    <t xml:space="preserve">      新型墙体材料专项基金</t>
  </si>
  <si>
    <t xml:space="preserve">      国有土地使用权出让</t>
  </si>
  <si>
    <t xml:space="preserve">      城市基础设施配套费</t>
  </si>
  <si>
    <t xml:space="preserve">      国有土地收益基金</t>
  </si>
  <si>
    <t xml:space="preserve">      新增建设用地有偿使用费</t>
  </si>
  <si>
    <t xml:space="preserve">      债务付息</t>
  </si>
  <si>
    <t xml:space="preserve">      农业土地开发资金</t>
  </si>
  <si>
    <t xml:space="preserve">      棚户区改造专项债券收入安排的支出</t>
  </si>
  <si>
    <t xml:space="preserve">      其他政府性基金预算支出</t>
  </si>
  <si>
    <t>2020年示范区社会保险基金预算收支完成情况表</t>
  </si>
  <si>
    <t>险 种</t>
  </si>
  <si>
    <t>项 目</t>
  </si>
  <si>
    <t>为年初预算的%</t>
  </si>
  <si>
    <t>基金收入</t>
  </si>
  <si>
    <t>基金支出</t>
  </si>
  <si>
    <t>新农合</t>
  </si>
  <si>
    <t>城镇居民医保</t>
  </si>
  <si>
    <t>城乡养老</t>
  </si>
  <si>
    <t>2021年示范区收支预算</t>
  </si>
  <si>
    <t>项    目</t>
  </si>
  <si>
    <t>2020年预算数</t>
  </si>
  <si>
    <t>2021年预算数</t>
  </si>
  <si>
    <t>较2020年预算增减</t>
  </si>
  <si>
    <t>较2020年完成增减</t>
  </si>
  <si>
    <t>2020年
预算数</t>
  </si>
  <si>
    <t>2021年
预算数</t>
  </si>
  <si>
    <t>预算收入</t>
  </si>
  <si>
    <t>预算支出</t>
  </si>
  <si>
    <t>一、一般公共预算收入</t>
  </si>
  <si>
    <t>一、一般公共预算支出</t>
  </si>
  <si>
    <t>（一）本级收入</t>
  </si>
  <si>
    <t>（一）本级支出</t>
  </si>
  <si>
    <t xml:space="preserve">    1、税务部门</t>
  </si>
  <si>
    <t xml:space="preserve">    1、工资福利支出</t>
  </si>
  <si>
    <r>
      <rPr>
        <sz val="11"/>
        <color theme="1"/>
        <rFont val="宋体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、财政部门</t>
    </r>
  </si>
  <si>
    <t xml:space="preserve">    2、商品和服务支出</t>
  </si>
  <si>
    <t xml:space="preserve">    3、对个人和家庭补助</t>
  </si>
  <si>
    <t>（二）转移性收入</t>
  </si>
  <si>
    <r>
      <rPr>
        <sz val="11"/>
        <color theme="1"/>
        <rFont val="宋体"/>
        <charset val="134"/>
        <scheme val="minor"/>
      </rPr>
      <t xml:space="preserve">    </t>
    </r>
    <r>
      <rPr>
        <sz val="12"/>
        <rFont val="宋体"/>
        <charset val="134"/>
      </rPr>
      <t>4、项目支出</t>
    </r>
  </si>
  <si>
    <t xml:space="preserve">   1、上级补助收入</t>
  </si>
  <si>
    <r>
      <rPr>
        <sz val="11"/>
        <color theme="1"/>
        <rFont val="宋体"/>
        <charset val="134"/>
        <scheme val="minor"/>
      </rPr>
      <t xml:space="preserve">    </t>
    </r>
    <r>
      <rPr>
        <sz val="12"/>
        <rFont val="宋体"/>
        <charset val="134"/>
      </rPr>
      <t>5</t>
    </r>
    <r>
      <rPr>
        <sz val="12"/>
        <rFont val="宋体"/>
        <charset val="134"/>
      </rPr>
      <t>、预备费</t>
    </r>
  </si>
  <si>
    <t xml:space="preserve">     （1）返还性收入</t>
  </si>
  <si>
    <r>
      <rPr>
        <sz val="11"/>
        <color theme="1"/>
        <rFont val="宋体"/>
        <charset val="134"/>
        <scheme val="minor"/>
      </rPr>
      <t xml:space="preserve">    </t>
    </r>
    <r>
      <rPr>
        <sz val="12"/>
        <rFont val="宋体"/>
        <charset val="134"/>
      </rPr>
      <t>6、上年结转项目支出</t>
    </r>
  </si>
  <si>
    <t xml:space="preserve">     （2）一般性转移支付收入</t>
  </si>
  <si>
    <r>
      <rPr>
        <sz val="11"/>
        <color theme="1"/>
        <rFont val="宋体"/>
        <charset val="134"/>
        <scheme val="minor"/>
      </rPr>
      <t xml:space="preserve">    </t>
    </r>
    <r>
      <rPr>
        <sz val="12"/>
        <rFont val="宋体"/>
        <charset val="134"/>
      </rPr>
      <t>7</t>
    </r>
    <r>
      <rPr>
        <sz val="12"/>
        <rFont val="宋体"/>
        <charset val="134"/>
      </rPr>
      <t>、上级提前告知专项转移支付</t>
    </r>
  </si>
  <si>
    <t xml:space="preserve">     （3）专项转移支付收入</t>
  </si>
  <si>
    <t>（二）转移性支出</t>
  </si>
  <si>
    <t xml:space="preserve">   2、下级上解收入</t>
  </si>
  <si>
    <t xml:space="preserve">   1、上解上级支出</t>
  </si>
  <si>
    <t xml:space="preserve">     （1）体制上解收入</t>
  </si>
  <si>
    <t xml:space="preserve">    （1）体制上解支出</t>
  </si>
  <si>
    <t xml:space="preserve">     （2）专项上解收入</t>
  </si>
  <si>
    <t xml:space="preserve">    （2）出口退税专项上解</t>
  </si>
  <si>
    <t xml:space="preserve">   3、政府债券转贷收入</t>
  </si>
  <si>
    <t xml:space="preserve">    （3）专项上解支出</t>
  </si>
  <si>
    <t xml:space="preserve">   4、上年结余收入</t>
  </si>
  <si>
    <t xml:space="preserve">   2、补助下级支出</t>
  </si>
  <si>
    <t xml:space="preserve">     （1）上年结转</t>
  </si>
  <si>
    <t xml:space="preserve">    （1）一般性转移支付支出</t>
  </si>
  <si>
    <t xml:space="preserve">     （2）净结余</t>
  </si>
  <si>
    <t xml:space="preserve">    （2）专项转移支付支出（债务还本</t>
  </si>
  <si>
    <t xml:space="preserve">   5、调入资金</t>
  </si>
  <si>
    <t xml:space="preserve">   3、安排预算稳定调节基金</t>
  </si>
  <si>
    <t xml:space="preserve">   6、动用预算稳定调节基金</t>
  </si>
  <si>
    <t xml:space="preserve">   4、债务还本支出</t>
  </si>
  <si>
    <t>二、基金预算收入</t>
  </si>
  <si>
    <t>二、基金预算支出</t>
  </si>
  <si>
    <t xml:space="preserve">   1、当年收入</t>
  </si>
  <si>
    <t xml:space="preserve">   1、当年支出</t>
  </si>
  <si>
    <t xml:space="preserve">   2、调入资金（债券收入）</t>
  </si>
  <si>
    <t xml:space="preserve">   2、上解支出</t>
  </si>
  <si>
    <t xml:space="preserve">   3、上级补助收入</t>
  </si>
  <si>
    <t xml:space="preserve">   3、结转下年支出</t>
  </si>
  <si>
    <t xml:space="preserve">   4、历年滚存结转收入</t>
  </si>
  <si>
    <t xml:space="preserve">   5、调出资金</t>
  </si>
  <si>
    <r>
      <rPr>
        <b/>
        <sz val="20"/>
        <color rgb="FF000000"/>
        <rFont val="宋体"/>
        <charset val="134"/>
      </rPr>
      <t>2021</t>
    </r>
    <r>
      <rPr>
        <b/>
        <sz val="20"/>
        <rFont val="宋体"/>
        <charset val="134"/>
      </rPr>
      <t>年示范区一般公共预算收入表</t>
    </r>
  </si>
  <si>
    <t>较完成数增长%</t>
  </si>
  <si>
    <t>税收收入</t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</si>
  <si>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增值税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</si>
  <si>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营业税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</si>
  <si>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企业所得税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</si>
  <si>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个人所得税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</si>
  <si>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资源税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</si>
  <si>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城市维护建设税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</si>
  <si>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房产税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</si>
  <si>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印花税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</si>
  <si>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城镇土地使用税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</si>
  <si>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土地增值税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</si>
  <si>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车船税</t>
    </r>
  </si>
  <si>
    <t xml:space="preserve">  耕地占用税</t>
  </si>
  <si>
    <t xml:space="preserve">  环境保护税</t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</si>
  <si>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契税</t>
    </r>
  </si>
  <si>
    <t>非税收入</t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</si>
  <si>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专项收入</t>
    </r>
  </si>
  <si>
    <t xml:space="preserve"> 其中:排污费收入</t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</si>
  <si>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教育费附加收入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</si>
  <si>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行政性收费收入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</si>
  <si>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罚没收入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</si>
  <si>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国有资本经营收入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</si>
  <si>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国有资源有偿使用收入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</si>
  <si>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  <scheme val="minor"/>
      </rPr>
      <t>政府住房基金收入</t>
    </r>
  </si>
  <si>
    <t>2021年示范区一般公共预算财力测算表</t>
  </si>
  <si>
    <t>示范区</t>
  </si>
  <si>
    <t>（一）一般公共预算预计收入</t>
  </si>
  <si>
    <t xml:space="preserve">   1、税务部门</t>
  </si>
  <si>
    <t xml:space="preserve">   2、地税部门</t>
  </si>
  <si>
    <r>
      <rPr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、财政部门</t>
    </r>
  </si>
  <si>
    <t>（三）上年结余收入</t>
  </si>
  <si>
    <t>（四）调入资金</t>
  </si>
  <si>
    <t>（五）动用预算稳定调节基金</t>
  </si>
  <si>
    <t>（六）上解上级支出（-）</t>
  </si>
  <si>
    <t>（七）补助下级支出（-）</t>
  </si>
  <si>
    <t xml:space="preserve">    （2）专项转移支付支出</t>
  </si>
  <si>
    <t>（八）债务还本支出</t>
  </si>
  <si>
    <t>2015年示范区一般公共预算支出(草案）</t>
  </si>
  <si>
    <t>科目编码</t>
  </si>
  <si>
    <t>科目名称</t>
  </si>
  <si>
    <t>系统支出总</t>
  </si>
  <si>
    <t>2015年预算</t>
  </si>
  <si>
    <t>基本支出</t>
  </si>
  <si>
    <t>项目支出</t>
  </si>
  <si>
    <t>系统项目</t>
  </si>
  <si>
    <t>2014年预算</t>
  </si>
  <si>
    <t>增减情况（%）</t>
  </si>
  <si>
    <t>筛选</t>
  </si>
  <si>
    <t>一般公共预算支出合计</t>
  </si>
  <si>
    <t xml:space="preserve">  一般公共服务支出</t>
  </si>
  <si>
    <t xml:space="preserve">    人大事务</t>
  </si>
  <si>
    <t xml:space="preserve">      人大会议</t>
  </si>
  <si>
    <t xml:space="preserve">      其他人大事务支出</t>
  </si>
  <si>
    <t xml:space="preserve">    政府办公厅(室)及相关机构事务</t>
  </si>
  <si>
    <t xml:space="preserve">      信访事务</t>
  </si>
  <si>
    <t xml:space="preserve">    税收事务</t>
  </si>
  <si>
    <t xml:space="preserve">      其他税收事务支出</t>
  </si>
  <si>
    <t xml:space="preserve">    商贸事务</t>
  </si>
  <si>
    <t xml:space="preserve">      招商引资</t>
  </si>
  <si>
    <t xml:space="preserve">  公共安全支出</t>
  </si>
  <si>
    <t xml:space="preserve">    公安</t>
  </si>
  <si>
    <t xml:space="preserve">      治安管理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</si>
  <si>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</si>
  <si>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</si>
  <si>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</si>
  <si>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</si>
  <si>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小学教育</t>
  </si>
  <si>
    <t xml:space="preserve">      初中教育</t>
  </si>
  <si>
    <t xml:space="preserve">      其他普通教育支出</t>
  </si>
  <si>
    <t xml:space="preserve">    进修及培训</t>
  </si>
  <si>
    <t xml:space="preserve">      培训支出</t>
  </si>
  <si>
    <t xml:space="preserve">    其他教育支出（款）</t>
  </si>
  <si>
    <t xml:space="preserve">      其他教育支出(项)</t>
  </si>
  <si>
    <t xml:space="preserve">  科学技术支出</t>
  </si>
  <si>
    <t xml:space="preserve">    其他科学技术支出</t>
  </si>
  <si>
    <t xml:space="preserve">      其他科学技术支出</t>
  </si>
  <si>
    <t xml:space="preserve">  文化体育与传媒支出</t>
  </si>
  <si>
    <t xml:space="preserve">    文化</t>
  </si>
  <si>
    <t xml:space="preserve">      其他文化支出</t>
  </si>
  <si>
    <t xml:space="preserve">  社会保障和就业支出</t>
  </si>
  <si>
    <t xml:space="preserve">    民政管理事务</t>
  </si>
  <si>
    <t xml:space="preserve">      其他民政管理事务支出</t>
  </si>
  <si>
    <t xml:space="preserve">    财政对社会保险基金的补助</t>
  </si>
  <si>
    <t xml:space="preserve">      财政对城乡居民社会养老保险基金的补助</t>
  </si>
  <si>
    <t xml:space="preserve">      财政对其他社会保险基金的补助</t>
  </si>
  <si>
    <t xml:space="preserve">    行政事业单位离退休</t>
  </si>
  <si>
    <t xml:space="preserve">      其他行政事业单位离退休支出</t>
  </si>
  <si>
    <t xml:space="preserve">    抚恤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</si>
  <si>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</si>
  <si>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</si>
  <si>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</si>
  <si>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</si>
  <si>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退伍士兵安置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</si>
  <si>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</si>
  <si>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</si>
  <si>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</si>
  <si>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</si>
  <si>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残疾人事业</t>
  </si>
  <si>
    <t xml:space="preserve">      其他残疾人事业支出</t>
  </si>
  <si>
    <t xml:space="preserve">    城市居民最低生活保障</t>
  </si>
  <si>
    <t xml:space="preserve">      城市居民最低生活保障金支出</t>
  </si>
  <si>
    <t xml:space="preserve">    特困人员供养</t>
  </si>
  <si>
    <t xml:space="preserve">      农村五保供养支出</t>
  </si>
  <si>
    <t xml:space="preserve">    农村最低生活保障</t>
  </si>
  <si>
    <t xml:space="preserve">      农村最低生活保障金支出</t>
  </si>
  <si>
    <t xml:space="preserve">    临时救助</t>
  </si>
  <si>
    <t xml:space="preserve">      临时救助支出</t>
  </si>
  <si>
    <t xml:space="preserve">    其他社会保障和就业支出(款)</t>
  </si>
  <si>
    <t xml:space="preserve">      其他社会保障和就业支出（项）</t>
  </si>
  <si>
    <t xml:space="preserve">  医疗卫生与计划生育支出</t>
  </si>
  <si>
    <t xml:space="preserve">    基层医疗卫生机构</t>
  </si>
  <si>
    <t xml:space="preserve">      其他基层医疗卫生机构支出</t>
  </si>
  <si>
    <t xml:space="preserve">    公共卫生</t>
  </si>
  <si>
    <t xml:space="preserve">      基本公共卫生服务</t>
  </si>
  <si>
    <t xml:space="preserve">      其他公共卫生支出</t>
  </si>
  <si>
    <t xml:space="preserve">    医疗保障</t>
  </si>
  <si>
    <t xml:space="preserve">      行政单位医疗</t>
  </si>
  <si>
    <t xml:space="preserve">      事业单位医疗</t>
  </si>
  <si>
    <t xml:space="preserve">      优抚对象医疗补助</t>
  </si>
  <si>
    <t xml:space="preserve">      新型农村合作医疗</t>
  </si>
  <si>
    <t xml:space="preserve">      城镇居民基本医疗保险</t>
  </si>
  <si>
    <t xml:space="preserve">      城乡医疗救助</t>
  </si>
  <si>
    <t xml:space="preserve">    人口与计划生育事务</t>
  </si>
  <si>
    <t xml:space="preserve">      计划生育服务</t>
  </si>
  <si>
    <t xml:space="preserve">      其他人口与计划生育事务支出</t>
  </si>
  <si>
    <t xml:space="preserve">  节能环保支出</t>
  </si>
  <si>
    <t xml:space="preserve">    污染防治</t>
  </si>
  <si>
    <t xml:space="preserve">      水体</t>
  </si>
  <si>
    <t xml:space="preserve">    自然生态保护</t>
  </si>
  <si>
    <t xml:space="preserve">      生态保护</t>
  </si>
  <si>
    <t xml:space="preserve">  城乡社区支出</t>
  </si>
  <si>
    <t xml:space="preserve">    城乡社区管理事务</t>
  </si>
  <si>
    <t xml:space="preserve">      其他城乡社区管理事务支出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</si>
  <si>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</si>
  <si>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</si>
  <si>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</si>
  <si>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城乡社区环境卫生（款）</t>
  </si>
  <si>
    <t xml:space="preserve">      城乡社区环境卫生（项）</t>
  </si>
  <si>
    <t xml:space="preserve">    其他城乡社区事务支出（款）</t>
  </si>
  <si>
    <t xml:space="preserve">      其他城乡社区事务支出（项）</t>
  </si>
  <si>
    <t xml:space="preserve">  农林水支出</t>
  </si>
  <si>
    <t xml:space="preserve">    农业</t>
  </si>
  <si>
    <t xml:space="preserve">      病虫害控制</t>
  </si>
  <si>
    <t xml:space="preserve">      农业生产资料与技术补贴</t>
  </si>
  <si>
    <t xml:space="preserve">      农村公益事业</t>
  </si>
  <si>
    <t xml:space="preserve">      农村道路建设</t>
  </si>
  <si>
    <t xml:space="preserve">      对高校毕业生到基层任职补助</t>
  </si>
  <si>
    <t xml:space="preserve">    林业</t>
  </si>
  <si>
    <t xml:space="preserve">      森林培育</t>
  </si>
  <si>
    <t xml:space="preserve">      森林资源监测</t>
  </si>
  <si>
    <t xml:space="preserve">      其他林业支出</t>
  </si>
  <si>
    <t xml:space="preserve">    水利</t>
  </si>
  <si>
    <t xml:space="preserve">      防汛</t>
  </si>
  <si>
    <t xml:space="preserve">      农田水利</t>
  </si>
  <si>
    <t xml:space="preserve">    扶贫</t>
  </si>
  <si>
    <t xml:space="preserve">      一般行政管理事务</t>
  </si>
  <si>
    <t xml:space="preserve">      其他扶贫支出</t>
  </si>
  <si>
    <t xml:space="preserve">    农村综合改革</t>
  </si>
  <si>
    <t xml:space="preserve">      对村级一事一议补助</t>
  </si>
  <si>
    <t xml:space="preserve">      对村民委员会和村党支部的补助</t>
  </si>
  <si>
    <t xml:space="preserve">  交通运输支出</t>
  </si>
  <si>
    <t xml:space="preserve">    公路水路运输</t>
  </si>
  <si>
    <t xml:space="preserve">      公路养护</t>
  </si>
  <si>
    <t xml:space="preserve">  国土海洋气象等支出</t>
  </si>
  <si>
    <t xml:space="preserve">    国土资源事务</t>
  </si>
  <si>
    <t xml:space="preserve">      其他国土资源事务支出</t>
  </si>
  <si>
    <t xml:space="preserve">  住房保障支出</t>
  </si>
  <si>
    <t xml:space="preserve">    住房改革支出</t>
  </si>
  <si>
    <t xml:space="preserve">      住房公积金</t>
  </si>
  <si>
    <t xml:space="preserve">  预备费</t>
  </si>
  <si>
    <t xml:space="preserve">  债务付息支出</t>
  </si>
  <si>
    <t xml:space="preserve">    地方政府债券付息</t>
  </si>
  <si>
    <t xml:space="preserve">  其他支出(类)</t>
  </si>
  <si>
    <t xml:space="preserve">    其他支出(款)</t>
  </si>
  <si>
    <t xml:space="preserve">      其他支出(项)</t>
  </si>
  <si>
    <t xml:space="preserve">     年初预留</t>
  </si>
  <si>
    <t>2021年示范区一般公共预算支出明细表</t>
  </si>
  <si>
    <t>2020年预算</t>
  </si>
  <si>
    <t>2021年预算</t>
  </si>
  <si>
    <t>增长（%）</t>
  </si>
  <si>
    <t>合 计</t>
  </si>
  <si>
    <t xml:space="preserve">    发展与改革事务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</si>
  <si>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</si>
  <si>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</si>
  <si>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</si>
  <si>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纪检监察事务</t>
  </si>
  <si>
    <t xml:space="preserve">      其他纪检监察事务支出</t>
  </si>
  <si>
    <t xml:space="preserve">      学前教育</t>
  </si>
  <si>
    <t xml:space="preserve">    教育费附加安排的支出</t>
  </si>
  <si>
    <t xml:space="preserve">      农村中小学校舍建设</t>
  </si>
  <si>
    <t xml:space="preserve">    技术研究与开发</t>
  </si>
  <si>
    <t xml:space="preserve">      其他技术研究与开发支出</t>
  </si>
  <si>
    <t xml:space="preserve">      群众文化</t>
  </si>
  <si>
    <t xml:space="preserve">    其他文化体育与传媒支出</t>
  </si>
  <si>
    <t xml:space="preserve">      爱他文化体育与传媒支出</t>
  </si>
  <si>
    <t xml:space="preserve">    人力资源和社会保障管理事务</t>
  </si>
  <si>
    <t xml:space="preserve">      社会保险经办机构</t>
  </si>
  <si>
    <t xml:space="preserve">      其他人力资源和社会保障管理事务支出</t>
  </si>
  <si>
    <t xml:space="preserve">      老龄事务</t>
  </si>
  <si>
    <t xml:space="preserve">      行政区划和地名管理</t>
  </si>
  <si>
    <t xml:space="preserve">      行政单位离退休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</si>
  <si>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</t>
    </r>
    <r>
      <rPr>
        <sz val="10"/>
        <rFont val="宋体"/>
        <charset val="134"/>
      </rPr>
      <t>事业单位离退休</t>
    </r>
  </si>
  <si>
    <t xml:space="preserve">      机关事业单位基本养老保险支出</t>
  </si>
  <si>
    <t xml:space="preserve">      机关事业单位职业年金缴费支出</t>
  </si>
  <si>
    <t xml:space="preserve">       对机关事业单位基本养老保险基金的补助</t>
  </si>
  <si>
    <t xml:space="preserve">      其他行政事业单位养老支出</t>
  </si>
  <si>
    <t xml:space="preserve">    就业补助</t>
  </si>
  <si>
    <t xml:space="preserve">      公益性岗位补贴</t>
  </si>
  <si>
    <t xml:space="preserve">      死亡抚恤</t>
  </si>
  <si>
    <t xml:space="preserve">      在乡复员、退伍军人生活补助</t>
  </si>
  <si>
    <t xml:space="preserve">      残疾人生活和护理补贴</t>
  </si>
  <si>
    <t xml:space="preserve">    最低生活保障</t>
  </si>
  <si>
    <t xml:space="preserve">    其他生活救助</t>
  </si>
  <si>
    <t xml:space="preserve">      其他农村生活救助</t>
  </si>
  <si>
    <t xml:space="preserve">    财政对基本养老保险基金的补助</t>
  </si>
  <si>
    <t xml:space="preserve">      财政对城乡居民基本养老保险基金的补助</t>
  </si>
  <si>
    <t xml:space="preserve">    医疗卫生管理事务</t>
  </si>
  <si>
    <t xml:space="preserve">      其他医疗卫生管理事务支出</t>
  </si>
  <si>
    <t xml:space="preserve">      乡镇卫生院</t>
  </si>
  <si>
    <t xml:space="preserve">      重大公共卫生专项</t>
  </si>
  <si>
    <t xml:space="preserve">      公务员医疗补助</t>
  </si>
  <si>
    <t xml:space="preserve">      其他行政事业单位医疗支出</t>
  </si>
  <si>
    <t xml:space="preserve">   医疗救助</t>
  </si>
  <si>
    <t xml:space="preserve">      计划生育机构</t>
  </si>
  <si>
    <t xml:space="preserve">    财政对基本医疗保险基金的补助</t>
  </si>
  <si>
    <t xml:space="preserve">      财政对城乡居民基本医疗保险基金的补助</t>
  </si>
  <si>
    <t xml:space="preserve">      财政对城镇居民基本医疗保险基金的补助</t>
  </si>
  <si>
    <r>
      <rPr>
        <b/>
        <sz val="10"/>
        <color indexed="8"/>
        <rFont val="宋体"/>
        <charset val="134"/>
      </rPr>
      <t xml:space="preserve"> </t>
    </r>
    <r>
      <rPr>
        <b/>
        <sz val="10"/>
        <color indexed="8"/>
        <rFont val="宋体"/>
        <charset val="134"/>
      </rPr>
      <t xml:space="preserve">   </t>
    </r>
    <r>
      <rPr>
        <b/>
        <sz val="10"/>
        <color indexed="8"/>
        <rFont val="宋体"/>
        <charset val="134"/>
      </rPr>
      <t>优抚对象医疗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</si>
  <si>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</t>
    </r>
    <r>
      <rPr>
        <sz val="10"/>
        <color indexed="8"/>
        <rFont val="宋体"/>
        <charset val="134"/>
      </rPr>
      <t>优抚对象医疗补助</t>
    </r>
  </si>
  <si>
    <t xml:space="preserve">      大气</t>
  </si>
  <si>
    <t xml:space="preserve">      行政运行</t>
  </si>
  <si>
    <t xml:space="preserve">      城管执法</t>
  </si>
  <si>
    <t xml:space="preserve">    城乡社区规划与管理</t>
  </si>
  <si>
    <t xml:space="preserve">      城乡社区规划与管理</t>
  </si>
  <si>
    <t xml:space="preserve">    国有土地使用权出让收入</t>
  </si>
  <si>
    <t xml:space="preserve">      土地开发支出</t>
  </si>
  <si>
    <t xml:space="preserve">      农业行业业务管理</t>
  </si>
  <si>
    <t xml:space="preserve">      灾害救助</t>
  </si>
  <si>
    <t xml:space="preserve">      农业生产支持补贴</t>
  </si>
  <si>
    <t xml:space="preserve">      水利工程运行与维护</t>
  </si>
  <si>
    <t xml:space="preserve">      农村人畜饮水</t>
  </si>
  <si>
    <t xml:space="preserve">      农村基础设施建设</t>
  </si>
  <si>
    <t xml:space="preserve">    普惠金融发展支出</t>
  </si>
  <si>
    <t xml:space="preserve">      农业保险保费补贴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</si>
  <si>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</t>
    </r>
    <r>
      <rPr>
        <sz val="10"/>
        <color indexed="8"/>
        <rFont val="宋体"/>
        <charset val="134"/>
      </rPr>
      <t>公路建设</t>
    </r>
  </si>
  <si>
    <t xml:space="preserve">  资源勘探信息等支出</t>
  </si>
  <si>
    <t xml:space="preserve">    安全生产监管</t>
  </si>
  <si>
    <t xml:space="preserve">      其他安全生产监管支出</t>
  </si>
  <si>
    <t xml:space="preserve">    支持中小企业发展和管理</t>
  </si>
  <si>
    <t xml:space="preserve">      中小企业发展专项</t>
  </si>
  <si>
    <t xml:space="preserve">      其他支持中小企业发展和管理支持</t>
  </si>
  <si>
    <t xml:space="preserve">    保障性安居工程支出</t>
  </si>
  <si>
    <t xml:space="preserve">      棚户区改造</t>
  </si>
  <si>
    <t xml:space="preserve">      公共租赁住房</t>
  </si>
  <si>
    <t xml:space="preserve">      保障性住房租金补贴</t>
  </si>
  <si>
    <t xml:space="preserve">      其他保障性安居工程支出</t>
  </si>
  <si>
    <t xml:space="preserve">  债务还本支出</t>
  </si>
  <si>
    <t xml:space="preserve">    地方政府一般债务还本支出</t>
  </si>
  <si>
    <t xml:space="preserve">      地方政府一般债券还本支出</t>
  </si>
  <si>
    <t xml:space="preserve">    地方政府一般债务付息支出</t>
  </si>
  <si>
    <t xml:space="preserve">      地方政府一般债券付息支出</t>
  </si>
  <si>
    <t xml:space="preserve"> </t>
  </si>
  <si>
    <t>2021年示范区一般公共预算基本支出政府经济分类表</t>
  </si>
  <si>
    <t>金额</t>
  </si>
  <si>
    <t/>
  </si>
  <si>
    <t>一般公共预算经济分类支出合计</t>
  </si>
  <si>
    <t>501</t>
  </si>
  <si>
    <t xml:space="preserve">  机关工资福利支出</t>
  </si>
  <si>
    <t>50101</t>
  </si>
  <si>
    <t xml:space="preserve">    工资奖金津补贴</t>
  </si>
  <si>
    <t>50102</t>
  </si>
  <si>
    <t xml:space="preserve">    社会保障缴费</t>
  </si>
  <si>
    <t>50103</t>
  </si>
  <si>
    <t xml:space="preserve">    住房公积金</t>
  </si>
  <si>
    <t>50199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</si>
  <si>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</si>
  <si>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</si>
  <si>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</si>
  <si>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</si>
  <si>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</si>
  <si>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</si>
  <si>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</si>
  <si>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</si>
  <si>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</si>
  <si>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</si>
  <si>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</si>
  <si>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</si>
  <si>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</si>
  <si>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</si>
  <si>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</si>
  <si>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</si>
  <si>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</si>
  <si>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</si>
  <si>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</si>
  <si>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</si>
  <si>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</si>
  <si>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</si>
  <si>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</si>
  <si>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</si>
  <si>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</si>
  <si>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</si>
  <si>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</si>
  <si>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</si>
  <si>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</si>
  <si>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</si>
  <si>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</si>
  <si>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</si>
  <si>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</si>
  <si>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</si>
  <si>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</si>
  <si>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</si>
  <si>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</si>
  <si>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</si>
  <si>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</si>
  <si>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</si>
  <si>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</si>
  <si>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</si>
  <si>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</si>
  <si>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</si>
  <si>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</si>
  <si>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</si>
  <si>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</si>
  <si>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</si>
  <si>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</si>
  <si>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</si>
  <si>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</si>
  <si>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</si>
  <si>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</si>
  <si>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</si>
  <si>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</si>
  <si>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</si>
  <si>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</si>
  <si>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</si>
  <si>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</si>
  <si>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</si>
  <si>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</si>
  <si>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</si>
  <si>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</si>
  <si>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</si>
  <si>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</si>
  <si>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</si>
  <si>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</si>
  <si>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</si>
  <si>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</si>
  <si>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</si>
  <si>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</si>
  <si>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</si>
  <si>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</si>
  <si>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</si>
  <si>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</si>
  <si>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</si>
  <si>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</si>
  <si>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</si>
  <si>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</si>
  <si>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</si>
  <si>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</si>
  <si>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</si>
  <si>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</si>
  <si>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</si>
  <si>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</si>
  <si>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</si>
  <si>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</si>
  <si>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510</t>
  </si>
  <si>
    <t xml:space="preserve">  对社会保障基金补助</t>
  </si>
  <si>
    <t>51002</t>
  </si>
  <si>
    <t xml:space="preserve">    对社会保障基金补助</t>
  </si>
  <si>
    <t>51003</t>
  </si>
  <si>
    <t xml:space="preserve">    补充全国社会保障基金</t>
  </si>
  <si>
    <t>511</t>
  </si>
  <si>
    <t xml:space="preserve">  债务利息及费用支出</t>
  </si>
  <si>
    <t>51101</t>
  </si>
  <si>
    <t xml:space="preserve">    国内债务付息</t>
  </si>
  <si>
    <t>51102</t>
  </si>
  <si>
    <t xml:space="preserve">    国外债务付息</t>
  </si>
  <si>
    <t>51103</t>
  </si>
  <si>
    <t xml:space="preserve">    国内债务发行费用</t>
  </si>
  <si>
    <t>51104</t>
  </si>
  <si>
    <t xml:space="preserve">    国外债务发行费用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</si>
  <si>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</si>
  <si>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</si>
  <si>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</si>
  <si>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</si>
  <si>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</si>
  <si>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</si>
  <si>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</si>
  <si>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</si>
  <si>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</si>
  <si>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 xml:space="preserve">    其他支出</t>
  </si>
  <si>
    <t>2021年示范区上级提前告知专项转移支付明细表</t>
  </si>
  <si>
    <t xml:space="preserve">              </t>
  </si>
  <si>
    <t xml:space="preserve"> 单位：万元</t>
  </si>
  <si>
    <t>项   目</t>
  </si>
  <si>
    <t>市文号</t>
  </si>
  <si>
    <t>金  额</t>
  </si>
  <si>
    <t>科目代码</t>
  </si>
  <si>
    <t>2021年机关事业单位养老保险制度改革补助经费</t>
  </si>
  <si>
    <t>安财预【2020】482号</t>
  </si>
  <si>
    <t>对机关事业单位基本养老保险基金的补助</t>
  </si>
  <si>
    <t>2021年示范区“三公”经费预算财政拨款情况统计表</t>
  </si>
  <si>
    <t>项目</t>
  </si>
  <si>
    <t>本年预算数</t>
  </si>
  <si>
    <t>上年预算</t>
  </si>
  <si>
    <t>1、因公出国（境）费用</t>
  </si>
  <si>
    <t>2、公务接待费</t>
  </si>
  <si>
    <t>3、公务用车费</t>
  </si>
  <si>
    <t>其中：（1）公务用车运行维护费</t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</si>
  <si>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（2）公务用车购置</t>
    </r>
  </si>
  <si>
    <t>2021年示范区政府性基金收支预算表</t>
  </si>
  <si>
    <t>单位:万元</t>
  </si>
  <si>
    <t>收入项目</t>
  </si>
  <si>
    <t>2020年预算可支配数</t>
  </si>
  <si>
    <t>2021年预算可支配数</t>
  </si>
  <si>
    <t>支出项目</t>
  </si>
  <si>
    <t>2020年支出  总计</t>
  </si>
  <si>
    <t>2021年当年支出</t>
  </si>
  <si>
    <t>结转下年</t>
  </si>
  <si>
    <t>小计</t>
  </si>
  <si>
    <t>当年预算收入</t>
  </si>
  <si>
    <t>调入资金</t>
  </si>
  <si>
    <t>上级补助</t>
  </si>
  <si>
    <t>上年结转</t>
  </si>
  <si>
    <t>当年支出小计</t>
  </si>
  <si>
    <t>工资福利支出</t>
  </si>
  <si>
    <t>对个人和家庭的补助支出</t>
  </si>
  <si>
    <t>调出资金</t>
  </si>
  <si>
    <t>上缴上级支出</t>
  </si>
  <si>
    <t>债务还本支出</t>
  </si>
  <si>
    <t>收入合计</t>
  </si>
  <si>
    <t>支出合计</t>
  </si>
  <si>
    <t xml:space="preserve">    大中型水库移民后期</t>
  </si>
  <si>
    <t xml:space="preserve">    彩票公益金</t>
  </si>
  <si>
    <t>城乡社区事务</t>
  </si>
  <si>
    <t xml:space="preserve">  土地有偿使用收入</t>
  </si>
  <si>
    <t xml:space="preserve">    国有土地使用权出让金支出</t>
  </si>
  <si>
    <t xml:space="preserve">  国有土地收益基金收入</t>
  </si>
  <si>
    <t xml:space="preserve">    国有土地收益基金支出</t>
  </si>
  <si>
    <t xml:space="preserve">  农业土地开发资金收入</t>
  </si>
  <si>
    <t xml:space="preserve">    农业土地开发资金支出</t>
  </si>
  <si>
    <t xml:space="preserve">  城市基础设施配套费</t>
  </si>
  <si>
    <t xml:space="preserve">  城市基础设施配套费支出</t>
  </si>
  <si>
    <t>交通运输支出</t>
  </si>
  <si>
    <t xml:space="preserve">   其他政府性基金收入</t>
  </si>
  <si>
    <t xml:space="preserve">   民航发展基金支出</t>
  </si>
  <si>
    <t>债务转贷收入</t>
  </si>
  <si>
    <t>2021年安阳市城乡一体化示范区                   社会保险基金收入预算表</t>
  </si>
  <si>
    <t>比20年预算增长%</t>
  </si>
  <si>
    <t>社会保险基金收入</t>
  </si>
  <si>
    <t>新型农村合作医疗基金收入</t>
  </si>
  <si>
    <t>城乡居民基本养老保险基金收入</t>
  </si>
  <si>
    <t>2021年安阳市城乡一体化示范区                   社会保险基金支出预算表</t>
  </si>
  <si>
    <t>社会保险基金支出</t>
  </si>
  <si>
    <t>新型农村合作医疗基金支出</t>
  </si>
  <si>
    <t>城乡居民基本养老保险基金支出</t>
  </si>
</sst>
</file>

<file path=xl/styles.xml><?xml version="1.0" encoding="utf-8"?>
<styleSheet xmlns="http://schemas.openxmlformats.org/spreadsheetml/2006/main">
  <numFmts count="23">
    <numFmt numFmtId="42" formatCode="_ &quot;￥&quot;* #,##0_ ;_ &quot;￥&quot;* \-#,##0_ ;_ &quot;￥&quot;* &quot;-&quot;_ ;_ @_ "/>
    <numFmt numFmtId="176" formatCode="#."/>
    <numFmt numFmtId="41" formatCode="_ * #,##0_ ;_ * \-#,##0_ ;_ * &quot;-&quot;_ ;_ @_ "/>
    <numFmt numFmtId="177" formatCode="0.0"/>
    <numFmt numFmtId="178" formatCode="\$#,##0.00;\(\$#,##0.00\)"/>
    <numFmt numFmtId="44" formatCode="_ &quot;￥&quot;* #,##0.00_ ;_ &quot;￥&quot;* \-#,##0.00_ ;_ &quot;￥&quot;* &quot;-&quot;??_ ;_ @_ "/>
    <numFmt numFmtId="43" formatCode="_ * #,##0.00_ ;_ * \-#,##0.00_ ;_ * &quot;-&quot;??_ ;_ @_ "/>
    <numFmt numFmtId="179" formatCode="0_);[Red]\(0\)"/>
    <numFmt numFmtId="180" formatCode="_-&quot;$&quot;* #,##0_-;\-&quot;$&quot;* #,##0_-;_-&quot;$&quot;* &quot;-&quot;_-;_-@_-"/>
    <numFmt numFmtId="181" formatCode="_-* #,##0.00_$_-;\-* #,##0.00_$_-;_-* &quot;-&quot;??_$_-;_-@_-"/>
    <numFmt numFmtId="182" formatCode="0;_琀"/>
    <numFmt numFmtId="183" formatCode="_ \¥* #,##0.00_ ;_ \¥* \-#,##0.00_ ;_ \¥* &quot;-&quot;??_ ;_ @_ "/>
    <numFmt numFmtId="184" formatCode="_-* #,##0&quot;$&quot;_-;\-* #,##0&quot;$&quot;_-;_-* &quot;-&quot;&quot;$&quot;_-;_-@_-"/>
    <numFmt numFmtId="185" formatCode="0_ "/>
    <numFmt numFmtId="186" formatCode="#,##0;\(#,##0\)"/>
    <numFmt numFmtId="187" formatCode="\$#,##0;\(\$#,##0\)"/>
    <numFmt numFmtId="188" formatCode="yyyy&quot;年&quot;m&quot;月&quot;d&quot;日&quot;;@"/>
    <numFmt numFmtId="189" formatCode="%#.00"/>
    <numFmt numFmtId="190" formatCode="\$#.00"/>
    <numFmt numFmtId="191" formatCode="#,##0;\-#,##0;&quot;-&quot;"/>
    <numFmt numFmtId="192" formatCode="_-* #,##0.00&quot;$&quot;_-;\-* #,##0.00&quot;$&quot;_-;_-* &quot;-&quot;??&quot;$&quot;_-;_-@_-"/>
    <numFmt numFmtId="193" formatCode="_-* #,##0_$_-;\-* #,##0_$_-;_-* &quot;-&quot;_$_-;_-@_-"/>
    <numFmt numFmtId="194" formatCode="0.0_ "/>
  </numFmts>
  <fonts count="12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黑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2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8"/>
      <name val="黑体"/>
      <charset val="134"/>
    </font>
    <font>
      <b/>
      <sz val="12"/>
      <name val="黑体"/>
      <charset val="134"/>
    </font>
    <font>
      <sz val="20"/>
      <name val="黑体"/>
      <charset val="134"/>
    </font>
    <font>
      <b/>
      <sz val="12"/>
      <color rgb="FF000000"/>
      <name val="黑体"/>
      <charset val="134"/>
    </font>
    <font>
      <sz val="20"/>
      <color rgb="FF000000"/>
      <name val="宋体"/>
      <charset val="134"/>
    </font>
    <font>
      <sz val="20"/>
      <color indexed="8"/>
      <name val="宋体"/>
      <charset val="134"/>
    </font>
    <font>
      <sz val="11"/>
      <color indexed="10"/>
      <name val="宋体"/>
      <charset val="134"/>
    </font>
    <font>
      <b/>
      <sz val="10"/>
      <color rgb="FF000000"/>
      <name val="黑体"/>
      <charset val="134"/>
    </font>
    <font>
      <sz val="1"/>
      <color indexed="16"/>
      <name val="Courier"/>
      <charset val="134"/>
    </font>
    <font>
      <sz val="10"/>
      <name val="Arial"/>
      <charset val="134"/>
    </font>
    <font>
      <sz val="1"/>
      <color indexed="8"/>
      <name val="Courier"/>
      <charset val="134"/>
    </font>
    <font>
      <sz val="12"/>
      <color indexed="17"/>
      <name val="宋体"/>
      <charset val="134"/>
    </font>
    <font>
      <sz val="12"/>
      <color indexed="9"/>
      <name val="宋体"/>
      <charset val="134"/>
    </font>
    <font>
      <sz val="11"/>
      <color indexed="17"/>
      <name val="宋体"/>
      <charset val="134"/>
    </font>
    <font>
      <sz val="1"/>
      <color indexed="0"/>
      <name val="Courier"/>
      <charset val="134"/>
    </font>
    <font>
      <sz val="11"/>
      <color indexed="20"/>
      <name val="宋体"/>
      <charset val="134"/>
    </font>
    <font>
      <sz val="10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2"/>
      <color indexed="20"/>
      <name val="宋体"/>
      <charset val="134"/>
    </font>
    <font>
      <sz val="12"/>
      <color indexed="20"/>
      <name val="楷体_GB2312"/>
      <charset val="134"/>
    </font>
    <font>
      <sz val="11"/>
      <color rgb="FF3F3F76"/>
      <name val="宋体"/>
      <charset val="0"/>
      <scheme val="minor"/>
    </font>
    <font>
      <sz val="10"/>
      <color indexed="17"/>
      <name val="宋体"/>
      <charset val="134"/>
    </font>
    <font>
      <sz val="12"/>
      <color indexed="16"/>
      <name val="宋体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0.5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微软雅黑"/>
      <charset val="134"/>
    </font>
    <font>
      <sz val="11"/>
      <color rgb="FF9C0006"/>
      <name val="宋体"/>
      <charset val="0"/>
      <scheme val="minor"/>
    </font>
    <font>
      <b/>
      <sz val="12"/>
      <color indexed="8"/>
      <name val="宋体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8"/>
      <name val="Arial"/>
      <charset val="134"/>
    </font>
    <font>
      <sz val="1"/>
      <color indexed="18"/>
      <name val="Courier"/>
      <charset val="134"/>
    </font>
    <font>
      <u/>
      <sz val="11"/>
      <color rgb="FF800080"/>
      <name val="宋体"/>
      <charset val="0"/>
      <scheme val="minor"/>
    </font>
    <font>
      <sz val="12"/>
      <color indexed="10"/>
      <name val="宋体"/>
      <charset val="134"/>
    </font>
    <font>
      <b/>
      <sz val="11"/>
      <color theme="3"/>
      <name val="宋体"/>
      <charset val="134"/>
      <scheme val="minor"/>
    </font>
    <font>
      <sz val="12"/>
      <name val="官帕眉"/>
      <charset val="134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color indexed="6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9"/>
      <name val="微软雅黑"/>
      <charset val="134"/>
    </font>
    <font>
      <sz val="10"/>
      <name val="Helv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indexed="62"/>
      <name val="宋体"/>
      <charset val="134"/>
    </font>
    <font>
      <sz val="12"/>
      <color indexed="17"/>
      <name val="楷体_GB2312"/>
      <charset val="134"/>
    </font>
    <font>
      <b/>
      <sz val="11"/>
      <color indexed="52"/>
      <name val="宋体"/>
      <charset val="134"/>
    </font>
    <font>
      <sz val="12"/>
      <name val="Helv"/>
      <charset val="134"/>
    </font>
    <font>
      <sz val="12"/>
      <name val="Arial"/>
      <charset val="134"/>
    </font>
    <font>
      <sz val="12"/>
      <name val="바탕체"/>
      <charset val="134"/>
    </font>
    <font>
      <b/>
      <sz val="11"/>
      <color indexed="56"/>
      <name val="宋体"/>
      <charset val="134"/>
    </font>
    <font>
      <b/>
      <sz val="21"/>
      <name val="楷体_GB2312"/>
      <charset val="134"/>
    </font>
    <font>
      <b/>
      <sz val="15"/>
      <color indexed="62"/>
      <name val="宋体"/>
      <charset val="134"/>
    </font>
    <font>
      <sz val="11"/>
      <color indexed="62"/>
      <name val="宋体"/>
      <charset val="134"/>
    </font>
    <font>
      <b/>
      <sz val="12"/>
      <name val="Arial"/>
      <charset val="134"/>
    </font>
    <font>
      <sz val="12"/>
      <color indexed="62"/>
      <name val="宋体"/>
      <charset val="134"/>
    </font>
    <font>
      <sz val="11"/>
      <color indexed="52"/>
      <name val="宋体"/>
      <charset val="134"/>
    </font>
    <font>
      <sz val="10.5"/>
      <color indexed="17"/>
      <name val="宋体"/>
      <charset val="134"/>
    </font>
    <font>
      <b/>
      <sz val="11"/>
      <color indexed="63"/>
      <name val="宋体"/>
      <charset val="134"/>
    </font>
    <font>
      <u/>
      <sz val="12"/>
      <color indexed="36"/>
      <name val="宋体"/>
      <charset val="134"/>
    </font>
    <font>
      <b/>
      <sz val="11"/>
      <color indexed="9"/>
      <name val="宋体"/>
      <charset val="134"/>
    </font>
    <font>
      <sz val="10"/>
      <name val="Times New Roman"/>
      <charset val="134"/>
    </font>
    <font>
      <u/>
      <sz val="12"/>
      <color indexed="12"/>
      <name val="宋体"/>
      <charset val="134"/>
    </font>
    <font>
      <b/>
      <sz val="15"/>
      <color indexed="56"/>
      <name val="宋体"/>
      <charset val="134"/>
    </font>
    <font>
      <sz val="8"/>
      <name val="Times New Roman"/>
      <charset val="134"/>
    </font>
    <font>
      <sz val="7"/>
      <name val="Small Fonts"/>
      <charset val="134"/>
    </font>
    <font>
      <b/>
      <sz val="11"/>
      <color indexed="62"/>
      <name val="宋体"/>
      <charset val="134"/>
    </font>
    <font>
      <sz val="10"/>
      <color indexed="8"/>
      <name val="Arial"/>
      <charset val="134"/>
    </font>
    <font>
      <b/>
      <sz val="10"/>
      <name val="MS Sans Serif"/>
      <charset val="134"/>
    </font>
    <font>
      <b/>
      <sz val="18"/>
      <name val="Arial"/>
      <charset val="134"/>
    </font>
    <font>
      <b/>
      <i/>
      <sz val="16"/>
      <name val="Helv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Courier"/>
      <charset val="134"/>
    </font>
    <font>
      <b/>
      <sz val="18"/>
      <color indexed="56"/>
      <name val="宋体"/>
      <charset val="134"/>
    </font>
    <font>
      <sz val="11"/>
      <color indexed="20"/>
      <name val="微软雅黑"/>
      <charset val="134"/>
    </font>
    <font>
      <i/>
      <sz val="11"/>
      <color indexed="23"/>
      <name val="微软雅黑"/>
      <charset val="134"/>
    </font>
    <font>
      <u/>
      <sz val="10"/>
      <color indexed="12"/>
      <name val="宋体"/>
      <charset val="134"/>
    </font>
    <font>
      <sz val="11"/>
      <color indexed="17"/>
      <name val="微软雅黑"/>
      <charset val="134"/>
    </font>
    <font>
      <b/>
      <sz val="12"/>
      <color indexed="53"/>
      <name val="宋体"/>
      <charset val="134"/>
    </font>
    <font>
      <b/>
      <sz val="12"/>
      <color indexed="9"/>
      <name val="宋体"/>
      <charset val="134"/>
    </font>
    <font>
      <sz val="12"/>
      <color indexed="53"/>
      <name val="宋体"/>
      <charset val="134"/>
    </font>
    <font>
      <sz val="12"/>
      <name val="宋体"/>
      <charset val="134"/>
      <scheme val="minor"/>
    </font>
    <font>
      <b/>
      <sz val="10"/>
      <name val="黑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2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955">
    <xf numFmtId="0" fontId="0" fillId="0" borderId="0">
      <alignment vertical="center"/>
    </xf>
    <xf numFmtId="0" fontId="42" fillId="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8" fillId="0" borderId="0">
      <protection locked="0"/>
    </xf>
    <xf numFmtId="0" fontId="44" fillId="10" borderId="22" applyNumberFormat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44" fontId="0" fillId="0" borderId="0" applyFont="0" applyFill="0" applyBorder="0" applyAlignment="0" applyProtection="0">
      <alignment vertical="center"/>
    </xf>
    <xf numFmtId="176" fontId="34" fillId="0" borderId="0">
      <protection locked="0"/>
    </xf>
    <xf numFmtId="0" fontId="50" fillId="14" borderId="0" applyNumberFormat="0" applyBorder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176" fontId="34" fillId="0" borderId="0">
      <protection locked="0"/>
    </xf>
    <xf numFmtId="41" fontId="0" fillId="0" borderId="0" applyFont="0" applyFill="0" applyBorder="0" applyAlignment="0" applyProtection="0">
      <alignment vertical="center"/>
    </xf>
    <xf numFmtId="0" fontId="48" fillId="13" borderId="0" applyNumberFormat="0" applyBorder="0" applyAlignment="0" applyProtection="0"/>
    <xf numFmtId="0" fontId="50" fillId="15" borderId="0" applyNumberFormat="0" applyBorder="0" applyAlignment="0" applyProtection="0">
      <alignment vertical="center"/>
    </xf>
    <xf numFmtId="0" fontId="19" fillId="0" borderId="0">
      <alignment vertical="center"/>
    </xf>
    <xf numFmtId="176" fontId="32" fillId="0" borderId="0">
      <protection locked="0"/>
    </xf>
    <xf numFmtId="176" fontId="32" fillId="0" borderId="0">
      <protection locked="0"/>
    </xf>
    <xf numFmtId="0" fontId="52" fillId="1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43" fontId="0" fillId="0" borderId="0" applyFont="0" applyFill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36" fillId="18" borderId="0" applyNumberFormat="0" applyBorder="0" applyAlignment="0" applyProtection="0"/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41" fillId="0" borderId="0" applyNumberFormat="0" applyFill="0" applyBorder="0" applyAlignment="0" applyProtection="0">
      <alignment vertical="center"/>
    </xf>
    <xf numFmtId="176" fontId="32" fillId="0" borderId="0">
      <protection locked="0"/>
    </xf>
    <xf numFmtId="176" fontId="34" fillId="0" borderId="0">
      <protection locked="0"/>
    </xf>
    <xf numFmtId="9" fontId="0" fillId="0" borderId="0" applyFont="0" applyFill="0" applyBorder="0" applyAlignment="0" applyProtection="0">
      <alignment vertical="center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0" fontId="58" fillId="0" borderId="0" applyNumberForma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0" fontId="0" fillId="20" borderId="23" applyNumberFormat="0" applyFont="0" applyAlignment="0" applyProtection="0">
      <alignment vertical="center"/>
    </xf>
    <xf numFmtId="176" fontId="32" fillId="0" borderId="0">
      <protection locked="0"/>
    </xf>
    <xf numFmtId="0" fontId="47" fillId="12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0" fontId="55" fillId="21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60" fillId="0" borderId="0" applyNumberFormat="0" applyFill="0" applyBorder="0" applyAlignment="0" applyProtection="0">
      <alignment vertical="center"/>
    </xf>
    <xf numFmtId="179" fontId="19" fillId="0" borderId="0" applyFont="0" applyFill="0" applyBorder="0" applyAlignment="0" applyProtection="0"/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0" fontId="6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176" fontId="38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9" fillId="7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57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0" fontId="65" fillId="0" borderId="0" applyNumberFormat="0" applyFill="0" applyBorder="0" applyAlignment="0" applyProtection="0">
      <alignment vertical="center"/>
    </xf>
    <xf numFmtId="0" fontId="66" fillId="0" borderId="24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0" fontId="60" fillId="0" borderId="25" applyNumberFormat="0" applyFill="0" applyAlignment="0" applyProtection="0">
      <alignment vertical="center"/>
    </xf>
    <xf numFmtId="0" fontId="62" fillId="0" borderId="0"/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0" fontId="55" fillId="2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6" fontId="38" fillId="0" borderId="0">
      <protection locked="0"/>
    </xf>
    <xf numFmtId="0" fontId="68" fillId="25" borderId="26" applyNumberFormat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0" fontId="70" fillId="25" borderId="22" applyNumberFormat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71" fillId="27" borderId="27" applyNumberFormat="0" applyAlignment="0" applyProtection="0">
      <alignment vertical="center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0" fontId="33" fillId="0" borderId="0"/>
    <xf numFmtId="176" fontId="57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0" fontId="51" fillId="7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0" fontId="50" fillId="28" borderId="0" applyNumberFormat="0" applyBorder="0" applyAlignment="0" applyProtection="0">
      <alignment vertical="center"/>
    </xf>
    <xf numFmtId="176" fontId="38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0" fontId="55" fillId="30" borderId="0" applyNumberFormat="0" applyBorder="0" applyAlignment="0" applyProtection="0">
      <alignment vertical="center"/>
    </xf>
    <xf numFmtId="176" fontId="34" fillId="0" borderId="0">
      <protection locked="0"/>
    </xf>
    <xf numFmtId="176" fontId="57" fillId="0" borderId="0">
      <protection locked="0"/>
    </xf>
    <xf numFmtId="180" fontId="19" fillId="0" borderId="0" applyFont="0" applyFill="0" applyBorder="0" applyAlignment="0" applyProtection="0"/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0" fontId="74" fillId="0" borderId="28" applyNumberFormat="0" applyFill="0" applyAlignment="0" applyProtection="0">
      <alignment vertical="center"/>
    </xf>
    <xf numFmtId="176" fontId="34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0" fontId="75" fillId="0" borderId="29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77" fillId="31" borderId="0" applyNumberFormat="0" applyBorder="0" applyAlignment="0" applyProtection="0">
      <alignment vertical="center"/>
    </xf>
    <xf numFmtId="176" fontId="32" fillId="0" borderId="0">
      <protection locked="0"/>
    </xf>
    <xf numFmtId="0" fontId="78" fillId="32" borderId="0" applyNumberFormat="0" applyBorder="0" applyAlignment="0" applyProtection="0">
      <alignment vertical="center"/>
    </xf>
    <xf numFmtId="176" fontId="32" fillId="0" borderId="0">
      <protection locked="0"/>
    </xf>
    <xf numFmtId="0" fontId="39" fillId="7" borderId="0" applyNumberFormat="0" applyBorder="0" applyAlignment="0" applyProtection="0">
      <alignment vertical="center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0" fontId="50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0" fontId="50" fillId="35" borderId="0" applyNumberFormat="0" applyBorder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0" fontId="50" fillId="3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0" fontId="35" fillId="6" borderId="0" applyNumberFormat="0" applyBorder="0" applyAlignment="0" applyProtection="0">
      <alignment vertical="center"/>
    </xf>
    <xf numFmtId="176" fontId="38" fillId="0" borderId="0">
      <protection locked="0"/>
    </xf>
    <xf numFmtId="0" fontId="50" fillId="37" borderId="0" applyNumberFormat="0" applyBorder="0" applyAlignment="0" applyProtection="0">
      <alignment vertical="center"/>
    </xf>
    <xf numFmtId="176" fontId="34" fillId="0" borderId="0">
      <protection locked="0"/>
    </xf>
    <xf numFmtId="0" fontId="46" fillId="9" borderId="0" applyNumberFormat="0" applyBorder="0" applyAlignment="0" applyProtection="0"/>
    <xf numFmtId="0" fontId="54" fillId="0" borderId="0"/>
    <xf numFmtId="0" fontId="50" fillId="38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0" fontId="50" fillId="43" borderId="0" applyNumberFormat="0" applyBorder="0" applyAlignment="0" applyProtection="0">
      <alignment vertical="center"/>
    </xf>
    <xf numFmtId="176" fontId="32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0" fontId="81" fillId="13" borderId="31" applyNumberFormat="0" applyAlignment="0" applyProtection="0">
      <alignment vertical="center"/>
    </xf>
    <xf numFmtId="176" fontId="32" fillId="0" borderId="0">
      <protection locked="0"/>
    </xf>
    <xf numFmtId="0" fontId="50" fillId="44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176" fontId="38" fillId="0" borderId="0">
      <protection locked="0"/>
    </xf>
    <xf numFmtId="0" fontId="49" fillId="7" borderId="0" applyNumberFormat="0" applyBorder="0" applyAlignment="0" applyProtection="0">
      <alignment vertical="center"/>
    </xf>
    <xf numFmtId="176" fontId="32" fillId="0" borderId="0">
      <protection locked="0"/>
    </xf>
    <xf numFmtId="0" fontId="55" fillId="47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6" fontId="38" fillId="0" borderId="0">
      <protection locked="0"/>
    </xf>
    <xf numFmtId="176" fontId="34" fillId="0" borderId="0">
      <protection locked="0"/>
    </xf>
    <xf numFmtId="0" fontId="50" fillId="48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176" fontId="3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0" fontId="54" fillId="0" borderId="0"/>
    <xf numFmtId="0" fontId="42" fillId="7" borderId="0" applyNumberFormat="0" applyBorder="0" applyAlignment="0" applyProtection="0">
      <alignment vertical="center"/>
    </xf>
    <xf numFmtId="0" fontId="48" fillId="42" borderId="0" applyNumberFormat="0" applyBorder="0" applyAlignment="0" applyProtection="0"/>
    <xf numFmtId="176" fontId="38" fillId="0" borderId="0">
      <protection locked="0"/>
    </xf>
    <xf numFmtId="0" fontId="33" fillId="0" borderId="0"/>
    <xf numFmtId="176" fontId="32" fillId="0" borderId="0">
      <protection locked="0"/>
    </xf>
    <xf numFmtId="0" fontId="0" fillId="0" borderId="0">
      <alignment vertical="center"/>
    </xf>
    <xf numFmtId="176" fontId="32" fillId="0" borderId="0">
      <protection locked="0"/>
    </xf>
    <xf numFmtId="0" fontId="37" fillId="4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57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0" fontId="48" fillId="42" borderId="0" applyNumberFormat="0" applyBorder="0" applyAlignment="0" applyProtection="0"/>
    <xf numFmtId="176" fontId="3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6" fillId="50" borderId="0" applyNumberFormat="0" applyBorder="0" applyAlignment="0" applyProtection="0"/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0" fontId="35" fillId="6" borderId="0" applyNumberFormat="0" applyBorder="0" applyAlignment="0" applyProtection="0"/>
    <xf numFmtId="176" fontId="32" fillId="0" borderId="0">
      <protection locked="0"/>
    </xf>
    <xf numFmtId="0" fontId="56" fillId="52" borderId="1" applyNumberFormat="0" applyBorder="0" applyAlignment="0" applyProtection="0"/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0" fontId="43" fillId="9" borderId="0" applyNumberFormat="0" applyBorder="0" applyAlignment="0" applyProtection="0">
      <alignment vertical="center"/>
    </xf>
    <xf numFmtId="185" fontId="19" fillId="0" borderId="0" applyFont="0" applyFill="0" applyBorder="0" applyAlignment="0" applyProtection="0"/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72" fillId="53" borderId="0" applyNumberFormat="0" applyBorder="0" applyAlignment="0" applyProtection="0">
      <alignment vertical="center"/>
    </xf>
    <xf numFmtId="176" fontId="32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9" fontId="19" fillId="0" borderId="0" applyFont="0" applyFill="0" applyBorder="0" applyAlignment="0" applyProtection="0"/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0" fontId="19" fillId="0" borderId="0"/>
    <xf numFmtId="176" fontId="32" fillId="0" borderId="0">
      <protection locked="0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176" fontId="34" fillId="0" borderId="0">
      <protection locked="0"/>
    </xf>
    <xf numFmtId="0" fontId="54" fillId="0" borderId="0"/>
    <xf numFmtId="176" fontId="34" fillId="0" borderId="0">
      <protection locked="0"/>
    </xf>
    <xf numFmtId="0" fontId="33" fillId="0" borderId="0"/>
    <xf numFmtId="176" fontId="32" fillId="0" borderId="0">
      <protection locked="0"/>
    </xf>
    <xf numFmtId="0" fontId="33" fillId="0" borderId="0"/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0" fontId="72" fillId="2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0" fontId="82" fillId="0" borderId="0"/>
    <xf numFmtId="176" fontId="34" fillId="0" borderId="0">
      <protection locked="0"/>
    </xf>
    <xf numFmtId="0" fontId="85" fillId="0" borderId="33" applyNumberFormat="0" applyFill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0" fontId="33" fillId="0" borderId="0"/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19" fillId="0" borderId="0">
      <alignment vertical="center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0" fontId="62" fillId="0" borderId="0"/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0" fontId="47" fillId="41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0" fontId="54" fillId="0" borderId="0"/>
    <xf numFmtId="176" fontId="34" fillId="0" borderId="0">
      <protection locked="0"/>
    </xf>
    <xf numFmtId="0" fontId="40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51" fillId="11" borderId="0" applyNumberFormat="0" applyBorder="0" applyAlignment="0" applyProtection="0">
      <alignment vertical="center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54" fillId="0" borderId="0"/>
    <xf numFmtId="0" fontId="9" fillId="0" borderId="0">
      <alignment vertical="center"/>
    </xf>
    <xf numFmtId="176" fontId="34" fillId="0" borderId="0">
      <protection locked="0"/>
    </xf>
    <xf numFmtId="0" fontId="39" fillId="7" borderId="0" applyNumberFormat="0" applyBorder="0" applyAlignment="0" applyProtection="0">
      <alignment vertical="center"/>
    </xf>
    <xf numFmtId="0" fontId="54" fillId="0" borderId="0"/>
    <xf numFmtId="176" fontId="34" fillId="0" borderId="0">
      <protection locked="0"/>
    </xf>
    <xf numFmtId="176" fontId="32" fillId="0" borderId="0">
      <protection locked="0"/>
    </xf>
    <xf numFmtId="0" fontId="73" fillId="0" borderId="0"/>
    <xf numFmtId="0" fontId="87" fillId="0" borderId="34" applyNumberFormat="0" applyFill="0" applyAlignment="0" applyProtection="0"/>
    <xf numFmtId="0" fontId="73" fillId="0" borderId="0"/>
    <xf numFmtId="0" fontId="54" fillId="0" borderId="0"/>
    <xf numFmtId="176" fontId="34" fillId="0" borderId="0">
      <protection locked="0"/>
    </xf>
    <xf numFmtId="182" fontId="19" fillId="0" borderId="0" applyFont="0" applyFill="0" applyBorder="0" applyAlignment="0" applyProtection="0"/>
    <xf numFmtId="176" fontId="34" fillId="0" borderId="0">
      <protection locked="0"/>
    </xf>
    <xf numFmtId="0" fontId="33" fillId="0" borderId="0"/>
    <xf numFmtId="176" fontId="34" fillId="0" borderId="0">
      <protection locked="0"/>
    </xf>
    <xf numFmtId="176" fontId="34" fillId="0" borderId="0">
      <protection locked="0"/>
    </xf>
    <xf numFmtId="0" fontId="35" fillId="6" borderId="0" applyNumberFormat="0" applyBorder="0" applyAlignment="0" applyProtection="0"/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0" fontId="83" fillId="0" borderId="32" applyProtection="0"/>
    <xf numFmtId="176" fontId="38" fillId="0" borderId="0">
      <protection locked="0"/>
    </xf>
    <xf numFmtId="176" fontId="34" fillId="0" borderId="0">
      <protection locked="0"/>
    </xf>
    <xf numFmtId="0" fontId="80" fillId="6" borderId="0" applyNumberFormat="0" applyBorder="0" applyAlignment="0" applyProtection="0">
      <alignment vertical="center"/>
    </xf>
    <xf numFmtId="0" fontId="86" fillId="0" borderId="0">
      <alignment horizontal="centerContinuous" vertical="center"/>
    </xf>
    <xf numFmtId="176" fontId="34" fillId="0" borderId="0">
      <protection locked="0"/>
    </xf>
    <xf numFmtId="176" fontId="32" fillId="0" borderId="0">
      <protection locked="0"/>
    </xf>
    <xf numFmtId="0" fontId="19" fillId="0" borderId="0"/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19" fillId="0" borderId="0">
      <alignment vertical="center"/>
    </xf>
    <xf numFmtId="176" fontId="38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7" fillId="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176" fontId="34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40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176" fontId="32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0" fontId="76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0" fontId="80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0" fontId="45" fillId="6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46" fillId="9" borderId="0" applyNumberFormat="0" applyBorder="0" applyAlignment="0" applyProtection="0"/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0" fontId="19" fillId="0" borderId="0"/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0" fontId="49" fillId="7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8" fillId="0" borderId="0">
      <protection locked="0"/>
    </xf>
    <xf numFmtId="176" fontId="34" fillId="0" borderId="0">
      <protection locked="0"/>
    </xf>
    <xf numFmtId="0" fontId="92" fillId="4" borderId="0" applyNumberFormat="0" applyBorder="0" applyAlignment="0" applyProtection="0">
      <alignment vertical="center"/>
    </xf>
    <xf numFmtId="176" fontId="34" fillId="0" borderId="0">
      <protection locked="0"/>
    </xf>
    <xf numFmtId="0" fontId="42" fillId="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0" fontId="62" fillId="0" borderId="0">
      <alignment vertical="center"/>
    </xf>
    <xf numFmtId="176" fontId="34" fillId="0" borderId="0">
      <protection locked="0"/>
    </xf>
    <xf numFmtId="176" fontId="34" fillId="0" borderId="0">
      <protection locked="0"/>
    </xf>
    <xf numFmtId="0" fontId="46" fillId="9" borderId="0" applyNumberFormat="0" applyBorder="0" applyAlignment="0" applyProtection="0"/>
    <xf numFmtId="176" fontId="32" fillId="0" borderId="0">
      <protection locked="0"/>
    </xf>
    <xf numFmtId="0" fontId="35" fillId="6" borderId="0" applyNumberFormat="0" applyBorder="0" applyAlignment="0" applyProtection="0"/>
    <xf numFmtId="176" fontId="32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0" fontId="19" fillId="0" borderId="0"/>
    <xf numFmtId="176" fontId="34" fillId="0" borderId="0">
      <protection locked="0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0" fontId="43" fillId="9" borderId="0" applyNumberFormat="0" applyBorder="0" applyAlignment="0" applyProtection="0">
      <alignment vertical="center"/>
    </xf>
    <xf numFmtId="176" fontId="38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0" fontId="54" fillId="0" borderId="0"/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0" fontId="39" fillId="7" borderId="0" applyNumberFormat="0" applyBorder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0" fontId="90" fillId="8" borderId="31" applyNumberFormat="0" applyAlignment="0" applyProtection="0"/>
    <xf numFmtId="176" fontId="34" fillId="0" borderId="0">
      <protection locked="0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0" fontId="33" fillId="0" borderId="0"/>
    <xf numFmtId="176" fontId="32" fillId="0" borderId="0">
      <protection locked="0"/>
    </xf>
    <xf numFmtId="0" fontId="33" fillId="0" borderId="0"/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0" fontId="19" fillId="0" borderId="0">
      <alignment vertical="center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0" fontId="54" fillId="0" borderId="0"/>
    <xf numFmtId="176" fontId="32" fillId="0" borderId="0">
      <protection locked="0"/>
    </xf>
    <xf numFmtId="0" fontId="40" fillId="9" borderId="0" applyNumberFormat="0" applyBorder="0" applyAlignment="0" applyProtection="0">
      <alignment vertical="center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0" fontId="19" fillId="0" borderId="0">
      <alignment vertical="center"/>
    </xf>
    <xf numFmtId="176" fontId="32" fillId="0" borderId="0">
      <protection locked="0"/>
    </xf>
    <xf numFmtId="0" fontId="19" fillId="0" borderId="0">
      <alignment vertical="center"/>
    </xf>
    <xf numFmtId="0" fontId="54" fillId="0" borderId="0"/>
    <xf numFmtId="176" fontId="32" fillId="0" borderId="0">
      <protection locked="0"/>
    </xf>
    <xf numFmtId="176" fontId="32" fillId="0" borderId="0">
      <protection locked="0"/>
    </xf>
    <xf numFmtId="0" fontId="33" fillId="0" borderId="0"/>
    <xf numFmtId="176" fontId="38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0" fontId="19" fillId="0" borderId="0" applyFont="0" applyFill="0" applyBorder="0" applyAlignment="0" applyProtection="0"/>
    <xf numFmtId="176" fontId="32" fillId="0" borderId="0">
      <protection locked="0"/>
    </xf>
    <xf numFmtId="0" fontId="48" fillId="51" borderId="0" applyNumberFormat="0" applyBorder="0" applyAlignment="0" applyProtection="0"/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19" fillId="0" borderId="0">
      <alignment vertical="center"/>
    </xf>
    <xf numFmtId="0" fontId="54" fillId="0" borderId="0"/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0" fontId="54" fillId="0" borderId="0"/>
    <xf numFmtId="176" fontId="34" fillId="0" borderId="0">
      <protection locked="0"/>
    </xf>
    <xf numFmtId="0" fontId="35" fillId="6" borderId="0" applyNumberFormat="0" applyBorder="0" applyAlignment="0" applyProtection="0">
      <alignment vertical="center"/>
    </xf>
    <xf numFmtId="176" fontId="32" fillId="0" borderId="0">
      <protection locked="0"/>
    </xf>
    <xf numFmtId="0" fontId="33" fillId="0" borderId="0"/>
    <xf numFmtId="0" fontId="80" fillId="6" borderId="0" applyNumberFormat="0" applyBorder="0" applyAlignment="0" applyProtection="0">
      <alignment vertical="center"/>
    </xf>
    <xf numFmtId="0" fontId="36" fillId="50" borderId="0" applyNumberFormat="0" applyBorder="0" applyAlignment="0" applyProtection="0"/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0" fontId="54" fillId="0" borderId="0"/>
    <xf numFmtId="176" fontId="32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0" fontId="46" fillId="9" borderId="0" applyNumberFormat="0" applyBorder="0" applyAlignment="0" applyProtection="0"/>
    <xf numFmtId="176" fontId="32" fillId="0" borderId="0">
      <protection locked="0"/>
    </xf>
    <xf numFmtId="0" fontId="92" fillId="4" borderId="0" applyNumberFormat="0" applyBorder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85" fillId="0" borderId="0" applyNumberFormat="0" applyFill="0" applyBorder="0" applyAlignment="0" applyProtection="0">
      <alignment vertical="center"/>
    </xf>
    <xf numFmtId="0" fontId="33" fillId="0" borderId="0"/>
    <xf numFmtId="0" fontId="40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37" fillId="6" borderId="0" applyNumberFormat="0" applyBorder="0" applyAlignment="0" applyProtection="0">
      <alignment vertical="center"/>
    </xf>
    <xf numFmtId="180" fontId="19" fillId="0" borderId="0" applyFont="0" applyFill="0" applyBorder="0" applyAlignment="0" applyProtection="0"/>
    <xf numFmtId="0" fontId="37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176" fontId="38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6" fillId="9" borderId="0" applyNumberFormat="0" applyBorder="0" applyAlignment="0" applyProtection="0"/>
    <xf numFmtId="0" fontId="33" fillId="0" borderId="0"/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0" fontId="40" fillId="9" borderId="0" applyNumberFormat="0" applyBorder="0" applyAlignment="0" applyProtection="0">
      <alignment vertical="center"/>
    </xf>
    <xf numFmtId="176" fontId="34" fillId="0" borderId="0">
      <protection locked="0"/>
    </xf>
    <xf numFmtId="0" fontId="33" fillId="0" borderId="0"/>
    <xf numFmtId="0" fontId="54" fillId="0" borderId="0"/>
    <xf numFmtId="0" fontId="48" fillId="4" borderId="0" applyNumberFormat="0" applyBorder="0" applyAlignment="0" applyProtection="0"/>
    <xf numFmtId="176" fontId="32" fillId="0" borderId="0">
      <protection locked="0"/>
    </xf>
    <xf numFmtId="0" fontId="54" fillId="0" borderId="0"/>
    <xf numFmtId="176" fontId="3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0" fontId="42" fillId="9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9" fillId="56" borderId="0" applyNumberFormat="0" applyBorder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0" fontId="19" fillId="0" borderId="0"/>
    <xf numFmtId="176" fontId="32" fillId="0" borderId="0">
      <protection locked="0"/>
    </xf>
    <xf numFmtId="0" fontId="40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19" fillId="51" borderId="39" applyNumberFormat="0" applyFont="0" applyAlignment="0" applyProtection="0">
      <alignment vertical="center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0" fontId="48" fillId="8" borderId="0" applyNumberFormat="0" applyBorder="0" applyAlignment="0" applyProtection="0"/>
    <xf numFmtId="176" fontId="38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0" fontId="51" fillId="8" borderId="0" applyNumberFormat="0" applyBorder="0" applyAlignment="0" applyProtection="0">
      <alignment vertical="center"/>
    </xf>
    <xf numFmtId="176" fontId="32" fillId="0" borderId="0">
      <protection locked="0"/>
    </xf>
    <xf numFmtId="0" fontId="43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9" fontId="19" fillId="0" borderId="0" applyFont="0" applyFill="0" applyBorder="0" applyAlignment="0" applyProtection="0"/>
    <xf numFmtId="176" fontId="32" fillId="0" borderId="0">
      <protection locked="0"/>
    </xf>
    <xf numFmtId="176" fontId="32" fillId="0" borderId="0">
      <protection locked="0"/>
    </xf>
    <xf numFmtId="0" fontId="39" fillId="7" borderId="0" applyNumberFormat="0" applyBorder="0" applyAlignment="0" applyProtection="0">
      <alignment vertical="center"/>
    </xf>
    <xf numFmtId="176" fontId="32" fillId="0" borderId="0">
      <protection locked="0"/>
    </xf>
    <xf numFmtId="0" fontId="54" fillId="0" borderId="0"/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0" fontId="33" fillId="0" borderId="0"/>
    <xf numFmtId="176" fontId="32" fillId="0" borderId="0">
      <protection locked="0"/>
    </xf>
    <xf numFmtId="0" fontId="49" fillId="7" borderId="0" applyNumberFormat="0" applyBorder="0" applyAlignment="0" applyProtection="0">
      <alignment vertical="center"/>
    </xf>
    <xf numFmtId="176" fontId="32" fillId="0" borderId="0">
      <protection locked="0"/>
    </xf>
    <xf numFmtId="0" fontId="19" fillId="0" borderId="0" applyFont="0" applyFill="0" applyBorder="0" applyAlignment="0" applyProtection="0"/>
    <xf numFmtId="186" fontId="96" fillId="0" borderId="0"/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40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8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0" fontId="40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87" fontId="96" fillId="0" borderId="0"/>
    <xf numFmtId="176" fontId="32" fillId="0" borderId="0">
      <protection locked="0"/>
    </xf>
    <xf numFmtId="0" fontId="39" fillId="7" borderId="0" applyNumberFormat="0" applyBorder="0" applyAlignment="0" applyProtection="0">
      <alignment vertical="center"/>
    </xf>
    <xf numFmtId="176" fontId="34" fillId="0" borderId="0">
      <protection locked="0"/>
    </xf>
    <xf numFmtId="0" fontId="9" fillId="7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48" fillId="6" borderId="0" applyNumberFormat="0" applyBorder="0" applyAlignment="0" applyProtection="0"/>
    <xf numFmtId="176" fontId="38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0" fontId="35" fillId="6" borderId="0" applyNumberFormat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46" fillId="9" borderId="0" applyNumberFormat="0" applyBorder="0" applyAlignment="0" applyProtection="0"/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0" fontId="54" fillId="0" borderId="0"/>
    <xf numFmtId="176" fontId="34" fillId="0" borderId="0">
      <protection locked="0"/>
    </xf>
    <xf numFmtId="176" fontId="32" fillId="0" borderId="0">
      <protection locked="0"/>
    </xf>
    <xf numFmtId="0" fontId="33" fillId="0" borderId="0"/>
    <xf numFmtId="0" fontId="54" fillId="0" borderId="0"/>
    <xf numFmtId="176" fontId="34" fillId="0" borderId="0">
      <protection locked="0"/>
    </xf>
    <xf numFmtId="176" fontId="34" fillId="0" borderId="0">
      <protection locked="0"/>
    </xf>
    <xf numFmtId="0" fontId="33" fillId="0" borderId="0"/>
    <xf numFmtId="0" fontId="54" fillId="0" borderId="0"/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54" fillId="0" borderId="0"/>
    <xf numFmtId="0" fontId="33" fillId="0" borderId="0"/>
    <xf numFmtId="0" fontId="54" fillId="0" borderId="0"/>
    <xf numFmtId="176" fontId="34" fillId="0" borderId="0">
      <protection locked="0"/>
    </xf>
    <xf numFmtId="176" fontId="34" fillId="0" borderId="0">
      <protection locked="0"/>
    </xf>
    <xf numFmtId="0" fontId="33" fillId="0" borderId="0"/>
    <xf numFmtId="176" fontId="34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176" fontId="34" fillId="0" borderId="0">
      <protection locked="0"/>
    </xf>
    <xf numFmtId="0" fontId="92" fillId="4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183" fontId="19" fillId="0" borderId="0" applyFont="0" applyFill="0" applyBorder="0" applyAlignment="0" applyProtection="0">
      <alignment vertical="center"/>
    </xf>
    <xf numFmtId="176" fontId="32" fillId="0" borderId="0">
      <protection locked="0"/>
    </xf>
    <xf numFmtId="0" fontId="98" fillId="0" borderId="40" applyNumberFormat="0" applyFill="0" applyAlignment="0" applyProtection="0">
      <alignment vertical="center"/>
    </xf>
    <xf numFmtId="176" fontId="32" fillId="0" borderId="0">
      <protection locked="0"/>
    </xf>
    <xf numFmtId="176" fontId="34" fillId="0" borderId="0">
      <protection locked="0"/>
    </xf>
    <xf numFmtId="0" fontId="36" fillId="57" borderId="0" applyNumberFormat="0" applyBorder="0" applyAlignment="0" applyProtection="0"/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0" fontId="3" fillId="0" borderId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0" fontId="99" fillId="0" borderId="0"/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37" fontId="100" fillId="0" borderId="0"/>
    <xf numFmtId="176" fontId="3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0" fontId="40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0" fontId="19" fillId="51" borderId="39" applyNumberFormat="0" applyFont="0" applyAlignment="0" applyProtection="0"/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5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51" fillId="4" borderId="0" applyNumberFormat="0" applyBorder="0" applyAlignment="0" applyProtection="0">
      <alignment vertical="center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72" fillId="2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46" fillId="9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57" fillId="0" borderId="0">
      <protection locked="0"/>
    </xf>
    <xf numFmtId="188" fontId="19" fillId="0" borderId="0" applyFont="0" applyFill="0" applyBorder="0" applyAlignment="0" applyProtection="0"/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9" fillId="7" borderId="0" applyNumberFormat="0" applyBorder="0" applyAlignment="0" applyProtection="0">
      <alignment vertical="center"/>
    </xf>
    <xf numFmtId="176" fontId="34" fillId="0" borderId="0">
      <protection locked="0"/>
    </xf>
    <xf numFmtId="0" fontId="35" fillId="6" borderId="0" applyNumberFormat="0" applyBorder="0" applyAlignment="0" applyProtection="0"/>
    <xf numFmtId="176" fontId="34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72" fillId="12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62" fillId="0" borderId="0"/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0" fontId="19" fillId="0" borderId="0"/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19" fillId="0" borderId="0" applyFont="0" applyFill="0" applyBorder="0" applyAlignment="0" applyProtection="0"/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0" fontId="35" fillId="6" borderId="0" applyNumberFormat="0" applyBorder="0" applyAlignment="0" applyProtection="0"/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46" fillId="9" borderId="0" applyNumberFormat="0" applyBorder="0" applyAlignment="0" applyProtection="0"/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9" fillId="7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46" fillId="9" borderId="0" applyNumberFormat="0" applyBorder="0" applyAlignment="0" applyProtection="0"/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0" fontId="19" fillId="0" borderId="0" applyFont="0" applyFill="0" applyBorder="0" applyAlignment="0" applyProtection="0"/>
    <xf numFmtId="176" fontId="34" fillId="0" borderId="0">
      <protection locked="0"/>
    </xf>
    <xf numFmtId="41" fontId="19" fillId="0" borderId="0" applyFont="0" applyFill="0" applyBorder="0" applyAlignment="0" applyProtection="0"/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0" fontId="51" fillId="4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57" fillId="0" borderId="0">
      <protection locked="0"/>
    </xf>
    <xf numFmtId="0" fontId="54" fillId="0" borderId="0"/>
    <xf numFmtId="0" fontId="19" fillId="0" borderId="0">
      <alignment vertical="center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51" fillId="9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176" fontId="34" fillId="0" borderId="0">
      <protection locked="0"/>
    </xf>
    <xf numFmtId="0" fontId="51" fillId="6" borderId="0" applyNumberFormat="0" applyBorder="0" applyAlignment="0" applyProtection="0">
      <alignment vertical="center"/>
    </xf>
    <xf numFmtId="190" fontId="34" fillId="0" borderId="0">
      <protection locked="0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0" fontId="43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89" fontId="34" fillId="0" borderId="0">
      <protection locked="0"/>
    </xf>
    <xf numFmtId="0" fontId="48" fillId="51" borderId="0" applyNumberFormat="0" applyBorder="0" applyAlignment="0" applyProtection="0"/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5" fillId="6" borderId="0" applyNumberFormat="0" applyBorder="0" applyAlignment="0" applyProtection="0"/>
    <xf numFmtId="0" fontId="48" fillId="13" borderId="0" applyNumberFormat="0" applyBorder="0" applyAlignment="0" applyProtection="0"/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0" fontId="98" fillId="0" borderId="40" applyNumberFormat="0" applyFill="0" applyAlignment="0" applyProtection="0">
      <alignment vertical="center"/>
    </xf>
    <xf numFmtId="0" fontId="35" fillId="6" borderId="0" applyNumberFormat="0" applyBorder="0" applyAlignment="0" applyProtection="0"/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0" fontId="45" fillId="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56" fillId="13" borderId="0" applyNumberFormat="0" applyBorder="0" applyAlignment="0" applyProtection="0"/>
    <xf numFmtId="176" fontId="38" fillId="0" borderId="0">
      <protection locked="0"/>
    </xf>
    <xf numFmtId="0" fontId="19" fillId="0" borderId="0"/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53" fillId="17" borderId="0" applyNumberFormat="0" applyBorder="0" applyAlignment="0" applyProtection="0"/>
    <xf numFmtId="176" fontId="32" fillId="0" borderId="0">
      <protection locked="0"/>
    </xf>
    <xf numFmtId="0" fontId="83" fillId="0" borderId="0" applyProtection="0"/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0" fontId="47" fillId="58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8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8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0" fontId="37" fillId="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0" fontId="48" fillId="42" borderId="0" applyNumberFormat="0" applyBorder="0" applyAlignment="0" applyProtection="0"/>
    <xf numFmtId="176" fontId="34" fillId="0" borderId="0">
      <protection locked="0"/>
    </xf>
    <xf numFmtId="0" fontId="35" fillId="4" borderId="0" applyNumberFormat="0" applyBorder="0" applyAlignment="0" applyProtection="0">
      <alignment vertical="center"/>
    </xf>
    <xf numFmtId="176" fontId="32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19" fillId="0" borderId="0"/>
    <xf numFmtId="0" fontId="9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176" fontId="34" fillId="0" borderId="0">
      <protection locked="0"/>
    </xf>
    <xf numFmtId="0" fontId="9" fillId="12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72" fillId="59" borderId="0" applyNumberFormat="0" applyBorder="0" applyAlignment="0" applyProtection="0">
      <alignment vertical="center"/>
    </xf>
    <xf numFmtId="176" fontId="38" fillId="0" borderId="0">
      <protection locked="0"/>
    </xf>
    <xf numFmtId="0" fontId="47" fillId="59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176" fontId="34" fillId="0" borderId="0">
      <protection locked="0"/>
    </xf>
    <xf numFmtId="0" fontId="72" fillId="22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51" borderId="0" applyNumberFormat="0" applyBorder="0" applyAlignment="0" applyProtection="0"/>
    <xf numFmtId="0" fontId="72" fillId="5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8" fillId="42" borderId="0" applyNumberFormat="0" applyBorder="0" applyAlignment="0" applyProtection="0"/>
    <xf numFmtId="0" fontId="36" fillId="11" borderId="0" applyNumberFormat="0" applyBorder="0" applyAlignment="0" applyProtection="0"/>
    <xf numFmtId="0" fontId="36" fillId="50" borderId="0" applyNumberFormat="0" applyBorder="0" applyAlignment="0" applyProtection="0"/>
    <xf numFmtId="176" fontId="34" fillId="0" borderId="0">
      <protection locked="0"/>
    </xf>
    <xf numFmtId="0" fontId="36" fillId="5" borderId="0" applyNumberFormat="0" applyBorder="0" applyAlignment="0" applyProtection="0"/>
    <xf numFmtId="0" fontId="8" fillId="0" borderId="0">
      <alignment vertical="center"/>
    </xf>
    <xf numFmtId="0" fontId="48" fillId="51" borderId="0" applyNumberFormat="0" applyBorder="0" applyAlignment="0" applyProtection="0"/>
    <xf numFmtId="176" fontId="34" fillId="0" borderId="0">
      <protection locked="0"/>
    </xf>
    <xf numFmtId="0" fontId="36" fillId="5" borderId="0" applyNumberFormat="0" applyBorder="0" applyAlignment="0" applyProtection="0"/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6" fillId="18" borderId="0" applyNumberFormat="0" applyBorder="0" applyAlignment="0" applyProtection="0"/>
    <xf numFmtId="176" fontId="34" fillId="0" borderId="0">
      <protection locked="0"/>
    </xf>
    <xf numFmtId="176" fontId="38" fillId="0" borderId="0">
      <protection locked="0"/>
    </xf>
    <xf numFmtId="0" fontId="36" fillId="18" borderId="0" applyNumberFormat="0" applyBorder="0" applyAlignment="0" applyProtection="0"/>
    <xf numFmtId="0" fontId="37" fillId="6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6" fillId="22" borderId="0" applyNumberFormat="0" applyBorder="0" applyAlignment="0" applyProtection="0"/>
    <xf numFmtId="0" fontId="36" fillId="11" borderId="0" applyNumberFormat="0" applyBorder="0" applyAlignment="0" applyProtection="0"/>
    <xf numFmtId="0" fontId="36" fillId="57" borderId="0" applyNumberFormat="0" applyBorder="0" applyAlignment="0" applyProtection="0"/>
    <xf numFmtId="0" fontId="36" fillId="8" borderId="0" applyNumberFormat="0" applyBorder="0" applyAlignment="0" applyProtection="0"/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57" fillId="0" borderId="0">
      <protection locked="0"/>
    </xf>
    <xf numFmtId="176" fontId="57" fillId="0" borderId="0">
      <protection locked="0"/>
    </xf>
    <xf numFmtId="0" fontId="19" fillId="0" borderId="0"/>
    <xf numFmtId="176" fontId="57" fillId="0" borderId="0">
      <protection locked="0"/>
    </xf>
    <xf numFmtId="176" fontId="32" fillId="0" borderId="0">
      <protection locked="0"/>
    </xf>
    <xf numFmtId="176" fontId="5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7" fillId="6" borderId="0" applyNumberFormat="0" applyBorder="0" applyAlignment="0" applyProtection="0">
      <alignment vertical="center"/>
    </xf>
    <xf numFmtId="191" fontId="102" fillId="0" borderId="0" applyFill="0" applyBorder="0" applyAlignment="0"/>
    <xf numFmtId="0" fontId="103" fillId="0" borderId="0" applyNumberFormat="0" applyFill="0" applyBorder="0" applyAlignment="0" applyProtection="0"/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76" fontId="34" fillId="0" borderId="0">
      <protection locked="0"/>
    </xf>
    <xf numFmtId="4" fontId="34" fillId="0" borderId="0">
      <protection locked="0"/>
    </xf>
    <xf numFmtId="178" fontId="96" fillId="0" borderId="0"/>
    <xf numFmtId="2" fontId="83" fillId="0" borderId="0" applyProtection="0"/>
    <xf numFmtId="176" fontId="34" fillId="0" borderId="0">
      <protection locked="0"/>
    </xf>
    <xf numFmtId="0" fontId="33" fillId="0" borderId="0"/>
    <xf numFmtId="0" fontId="39" fillId="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6" fontId="38" fillId="0" borderId="0">
      <protection locked="0"/>
    </xf>
    <xf numFmtId="0" fontId="89" fillId="0" borderId="42" applyNumberFormat="0" applyAlignment="0" applyProtection="0">
      <alignment horizontal="left" vertical="center"/>
    </xf>
    <xf numFmtId="0" fontId="89" fillId="0" borderId="35">
      <alignment horizontal="left" vertical="center"/>
    </xf>
    <xf numFmtId="0" fontId="104" fillId="0" borderId="0" applyProtection="0"/>
    <xf numFmtId="0" fontId="89" fillId="0" borderId="0" applyProtection="0"/>
    <xf numFmtId="0" fontId="37" fillId="6" borderId="0" applyNumberFormat="0" applyBorder="0" applyAlignment="0" applyProtection="0">
      <alignment vertical="center"/>
    </xf>
    <xf numFmtId="0" fontId="105" fillId="0" borderId="0"/>
    <xf numFmtId="176" fontId="34" fillId="0" borderId="0">
      <protection locked="0"/>
    </xf>
    <xf numFmtId="10" fontId="1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76" fontId="38" fillId="0" borderId="0">
      <protection locked="0"/>
    </xf>
    <xf numFmtId="0" fontId="106" fillId="0" borderId="30" applyNumberFormat="0" applyFill="0" applyAlignment="0" applyProtection="0">
      <alignment vertical="center"/>
    </xf>
    <xf numFmtId="176" fontId="34" fillId="0" borderId="0">
      <protection locked="0"/>
    </xf>
    <xf numFmtId="0" fontId="107" fillId="2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43" fontId="19" fillId="0" borderId="0" applyFont="0" applyFill="0" applyBorder="0" applyAlignment="0" applyProtection="0"/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46" fillId="9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0" fontId="46" fillId="9" borderId="0" applyNumberFormat="0" applyBorder="0" applyAlignment="0" applyProtection="0"/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83" fontId="19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46" fillId="9" borderId="0" applyNumberFormat="0" applyBorder="0" applyAlignment="0" applyProtection="0"/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19" fillId="0" borderId="0"/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7" fillId="4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0" fontId="80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19" fillId="0" borderId="0"/>
    <xf numFmtId="176" fontId="34" fillId="0" borderId="0">
      <protection locked="0"/>
    </xf>
    <xf numFmtId="185" fontId="19" fillId="0" borderId="0" applyFont="0" applyFill="0" applyBorder="0" applyAlignment="0" applyProtection="0"/>
    <xf numFmtId="0" fontId="92" fillId="4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0" fontId="39" fillId="7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7" fillId="4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92" fillId="4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0" fontId="2" fillId="0" borderId="1">
      <alignment horizontal="distributed" vertical="center" wrapText="1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0" fontId="35" fillId="6" borderId="0" applyNumberFormat="0" applyBorder="0" applyAlignment="0" applyProtection="0"/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46" fillId="9" borderId="0" applyNumberFormat="0" applyBorder="0" applyAlignment="0" applyProtection="0"/>
    <xf numFmtId="0" fontId="19" fillId="0" borderId="0"/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19" fillId="0" borderId="0"/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43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/>
    <xf numFmtId="176" fontId="34" fillId="0" borderId="0">
      <protection locked="0"/>
    </xf>
    <xf numFmtId="0" fontId="101" fillId="0" borderId="0" applyNumberFormat="0" applyFill="0" applyBorder="0" applyAlignment="0" applyProtection="0"/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0" fontId="19" fillId="0" borderId="0"/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46" fillId="9" borderId="0" applyNumberFormat="0" applyBorder="0" applyAlignment="0" applyProtection="0"/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0" fontId="79" fillId="0" borderId="30" applyNumberFormat="0" applyFill="0" applyAlignment="0" applyProtection="0"/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47" fillId="2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0" fontId="37" fillId="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9" fontId="19" fillId="0" borderId="0" applyFont="0" applyFill="0" applyBorder="0" applyAlignment="0" applyProtection="0">
      <alignment vertical="center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43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5" fillId="6" borderId="0" applyNumberFormat="0" applyBorder="0" applyAlignment="0" applyProtection="0"/>
    <xf numFmtId="176" fontId="34" fillId="0" borderId="0">
      <protection locked="0"/>
    </xf>
    <xf numFmtId="0" fontId="39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2" fillId="0" borderId="0">
      <protection locked="0"/>
    </xf>
    <xf numFmtId="0" fontId="35" fillId="6" borderId="0" applyNumberFormat="0" applyBorder="0" applyAlignment="0" applyProtection="0"/>
    <xf numFmtId="176" fontId="34" fillId="0" borderId="0">
      <protection locked="0"/>
    </xf>
    <xf numFmtId="176" fontId="34" fillId="0" borderId="0">
      <protection locked="0"/>
    </xf>
    <xf numFmtId="0" fontId="45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0" fontId="101" fillId="0" borderId="41" applyNumberFormat="0" applyFill="0" applyAlignment="0" applyProtection="0"/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46" fillId="9" borderId="0" applyNumberFormat="0" applyBorder="0" applyAlignment="0" applyProtection="0"/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7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176" fontId="38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8" fillId="0" borderId="0">
      <protection locked="0"/>
    </xf>
    <xf numFmtId="0" fontId="45" fillId="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2" fillId="53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19" fillId="0" borderId="0">
      <alignment vertical="center"/>
    </xf>
    <xf numFmtId="176" fontId="38" fillId="0" borderId="0">
      <protection locked="0"/>
    </xf>
    <xf numFmtId="176" fontId="38" fillId="0" borderId="0">
      <protection locked="0"/>
    </xf>
    <xf numFmtId="0" fontId="35" fillId="6" borderId="0" applyNumberFormat="0" applyBorder="0" applyAlignment="0" applyProtection="0"/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0" fillId="9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176" fontId="38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3" fillId="9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5" fillId="6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0" fillId="9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0" fontId="39" fillId="7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88" fontId="19" fillId="0" borderId="0" applyFont="0" applyFill="0" applyBorder="0" applyAlignment="0" applyProtection="0"/>
    <xf numFmtId="176" fontId="38" fillId="0" borderId="0">
      <protection locked="0"/>
    </xf>
    <xf numFmtId="176" fontId="38" fillId="0" borderId="0">
      <protection locked="0"/>
    </xf>
    <xf numFmtId="0" fontId="45" fillId="6" borderId="0" applyNumberFormat="0" applyBorder="0" applyAlignment="0" applyProtection="0">
      <alignment vertical="center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8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80" fillId="6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92" fontId="19" fillId="0" borderId="0" applyFont="0" applyFill="0" applyBorder="0" applyAlignment="0" applyProtection="0"/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5" fillId="6" borderId="0" applyNumberFormat="0" applyBorder="0" applyAlignment="0" applyProtection="0"/>
    <xf numFmtId="176" fontId="38" fillId="0" borderId="0">
      <protection locked="0"/>
    </xf>
    <xf numFmtId="0" fontId="39" fillId="7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7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6" fillId="9" borderId="0" applyNumberFormat="0" applyBorder="0" applyAlignment="0" applyProtection="0"/>
    <xf numFmtId="176" fontId="38" fillId="0" borderId="0">
      <protection locked="0"/>
    </xf>
    <xf numFmtId="176" fontId="38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7" fillId="22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0" fontId="9" fillId="0" borderId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5" fillId="4" borderId="0" applyNumberFormat="0" applyBorder="0" applyAlignment="0" applyProtection="0">
      <alignment vertical="center"/>
    </xf>
    <xf numFmtId="176" fontId="38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0" fontId="40" fillId="9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0" fontId="109" fillId="0" borderId="0"/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2" fillId="7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8" fillId="0" borderId="0">
      <protection locked="0"/>
    </xf>
    <xf numFmtId="0" fontId="40" fillId="9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0" fontId="95" fillId="18" borderId="38" applyNumberFormat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6" fillId="9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7" fillId="6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0" fontId="37" fillId="4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0" fillId="9" borderId="0" applyNumberFormat="0" applyBorder="0" applyAlignment="0" applyProtection="0">
      <alignment vertical="center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8" fillId="0" borderId="0">
      <protection locked="0"/>
    </xf>
    <xf numFmtId="176" fontId="32" fillId="0" borderId="0">
      <protection locked="0"/>
    </xf>
    <xf numFmtId="0" fontId="19" fillId="0" borderId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3" fillId="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176" fontId="34" fillId="0" borderId="0">
      <protection locked="0"/>
    </xf>
    <xf numFmtId="176" fontId="38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0" fontId="35" fillId="6" borderId="0" applyNumberFormat="0" applyBorder="0" applyAlignment="0" applyProtection="0"/>
    <xf numFmtId="0" fontId="19" fillId="0" borderId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/>
    <xf numFmtId="9" fontId="9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06" fillId="0" borderId="30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176" fontId="32" fillId="0" borderId="0">
      <protection locked="0"/>
    </xf>
    <xf numFmtId="0" fontId="39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37" fillId="6" borderId="0" applyNumberFormat="0" applyBorder="0" applyAlignment="0" applyProtection="0">
      <alignment vertical="center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111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183" fontId="19" fillId="0" borderId="0" applyFont="0" applyFill="0" applyBorder="0" applyAlignment="0" applyProtection="0">
      <alignment vertical="center"/>
    </xf>
    <xf numFmtId="0" fontId="46" fillId="9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9" fillId="0" borderId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0" fontId="42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93" fillId="13" borderId="37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6" fontId="32" fillId="0" borderId="0">
      <protection locked="0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37" fillId="6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176" fontId="32" fillId="0" borderId="0">
      <protection locked="0"/>
    </xf>
    <xf numFmtId="0" fontId="39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9" fillId="0" borderId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37" fillId="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6" fontId="34" fillId="0" borderId="0">
      <protection locked="0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91" fillId="0" borderId="36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176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19" fillId="0" borderId="0"/>
    <xf numFmtId="0" fontId="19" fillId="0" borderId="0">
      <alignment vertical="center"/>
    </xf>
    <xf numFmtId="0" fontId="35" fillId="6" borderId="0" applyNumberFormat="0" applyBorder="0" applyAlignment="0" applyProtection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41" fontId="19" fillId="0" borderId="0" applyFont="0" applyFill="0" applyBorder="0" applyAlignment="0" applyProtection="0"/>
    <xf numFmtId="0" fontId="19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19" fillId="0" borderId="0">
      <alignment vertical="center"/>
    </xf>
    <xf numFmtId="0" fontId="6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35" fillId="6" borderId="0" applyNumberFormat="0" applyBorder="0" applyAlignment="0" applyProtection="0"/>
    <xf numFmtId="0" fontId="62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3" fillId="0" borderId="0">
      <alignment vertical="center"/>
    </xf>
    <xf numFmtId="0" fontId="8" fillId="0" borderId="0">
      <alignment vertical="center"/>
    </xf>
    <xf numFmtId="0" fontId="19" fillId="0" borderId="0"/>
    <xf numFmtId="0" fontId="19" fillId="0" borderId="0"/>
    <xf numFmtId="0" fontId="37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3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35" fillId="6" borderId="0" applyNumberFormat="0" applyBorder="0" applyAlignment="0" applyProtection="0"/>
    <xf numFmtId="176" fontId="32" fillId="0" borderId="0">
      <protection locked="0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92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35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4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176" fontId="32" fillId="0" borderId="0">
      <protection locked="0"/>
    </xf>
    <xf numFmtId="0" fontId="35" fillId="6" borderId="0" applyNumberFormat="0" applyBorder="0" applyAlignment="0" applyProtection="0"/>
    <xf numFmtId="0" fontId="45" fillId="6" borderId="0" applyNumberFormat="0" applyBorder="0" applyAlignment="0" applyProtection="0">
      <alignment vertical="center"/>
    </xf>
    <xf numFmtId="0" fontId="114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7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37" fillId="6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7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84" fontId="19" fillId="0" borderId="0" applyFont="0" applyFill="0" applyBorder="0" applyAlignment="0" applyProtection="0"/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6" fillId="0" borderId="4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45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6" fontId="57" fillId="0" borderId="0">
      <protection locked="0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6" fontId="32" fillId="0" borderId="0">
      <protection locked="0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53" fillId="0" borderId="43" applyNumberFormat="0" applyFill="0" applyAlignment="0" applyProtection="0"/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83" fontId="19" fillId="0" borderId="0" applyFont="0" applyFill="0" applyBorder="0" applyAlignment="0" applyProtection="0">
      <alignment vertical="center"/>
    </xf>
    <xf numFmtId="183" fontId="19" fillId="0" borderId="0" applyFont="0" applyFill="0" applyBorder="0" applyAlignment="0" applyProtection="0">
      <alignment vertical="center"/>
    </xf>
    <xf numFmtId="176" fontId="38" fillId="0" borderId="0">
      <protection locked="0"/>
    </xf>
    <xf numFmtId="0" fontId="115" fillId="52" borderId="31" applyNumberFormat="0" applyAlignment="0" applyProtection="0"/>
    <xf numFmtId="0" fontId="116" fillId="18" borderId="38" applyNumberFormat="0" applyAlignment="0" applyProtection="0"/>
    <xf numFmtId="0" fontId="95" fillId="18" borderId="38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17" fillId="0" borderId="36" applyNumberFormat="0" applyFill="0" applyAlignment="0" applyProtection="0"/>
    <xf numFmtId="0" fontId="91" fillId="0" borderId="36" applyNumberFormat="0" applyFill="0" applyAlignment="0" applyProtection="0">
      <alignment vertical="center"/>
    </xf>
    <xf numFmtId="193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76" fontId="34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34" fillId="0" borderId="0">
      <protection locked="0"/>
    </xf>
    <xf numFmtId="176" fontId="57" fillId="0" borderId="0">
      <protection locked="0"/>
    </xf>
    <xf numFmtId="176" fontId="38" fillId="0" borderId="0">
      <protection locked="0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182" fontId="19" fillId="0" borderId="0" applyFont="0" applyFill="0" applyBorder="0" applyAlignment="0" applyProtection="0"/>
    <xf numFmtId="0" fontId="62" fillId="0" borderId="0"/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/>
    <xf numFmtId="0" fontId="61" fillId="0" borderId="0"/>
    <xf numFmtId="0" fontId="53" fillId="55" borderId="0" applyNumberFormat="0" applyBorder="0" applyAlignment="0" applyProtection="0"/>
    <xf numFmtId="0" fontId="53" fillId="61" borderId="0" applyNumberFormat="0" applyBorder="0" applyAlignment="0" applyProtection="0"/>
    <xf numFmtId="0" fontId="72" fillId="41" borderId="0" applyNumberFormat="0" applyBorder="0" applyAlignment="0" applyProtection="0">
      <alignment vertical="center"/>
    </xf>
    <xf numFmtId="0" fontId="72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60" borderId="0" applyNumberFormat="0" applyBorder="0" applyAlignment="0" applyProtection="0">
      <alignment vertical="center"/>
    </xf>
    <xf numFmtId="0" fontId="69" fillId="26" borderId="0" applyNumberFormat="0" applyBorder="0" applyAlignment="0" applyProtection="0"/>
    <xf numFmtId="0" fontId="108" fillId="52" borderId="37" applyNumberFormat="0" applyAlignment="0" applyProtection="0"/>
    <xf numFmtId="0" fontId="88" fillId="8" borderId="31" applyNumberFormat="0" applyAlignment="0" applyProtection="0">
      <alignment vertical="center"/>
    </xf>
    <xf numFmtId="1" fontId="2" fillId="0" borderId="1">
      <alignment vertical="center"/>
      <protection locked="0"/>
    </xf>
    <xf numFmtId="177" fontId="2" fillId="0" borderId="1">
      <alignment vertical="center"/>
      <protection locked="0"/>
    </xf>
    <xf numFmtId="0" fontId="54" fillId="0" borderId="0"/>
    <xf numFmtId="0" fontId="19" fillId="51" borderId="39" applyNumberFormat="0" applyFont="0" applyAlignment="0" applyProtection="0"/>
    <xf numFmtId="0" fontId="19" fillId="51" borderId="39" applyNumberFormat="0" applyFont="0" applyAlignment="0" applyProtection="0">
      <alignment vertical="center"/>
    </xf>
    <xf numFmtId="40" fontId="19" fillId="0" borderId="0" applyFont="0" applyFill="0" applyBorder="0" applyAlignment="0" applyProtection="0"/>
    <xf numFmtId="0" fontId="84" fillId="0" borderId="0"/>
  </cellStyleXfs>
  <cellXfs count="213">
    <xf numFmtId="0" fontId="0" fillId="0" borderId="0" xfId="0">
      <alignment vertical="center"/>
    </xf>
    <xf numFmtId="0" fontId="1" fillId="0" borderId="0" xfId="2565" applyFont="1" applyAlignment="1">
      <alignment horizontal="center" wrapText="1"/>
    </xf>
    <xf numFmtId="0" fontId="2" fillId="0" borderId="0" xfId="2565" applyFont="1" applyAlignment="1">
      <alignment horizontal="center"/>
    </xf>
    <xf numFmtId="0" fontId="3" fillId="0" borderId="0" xfId="2565" applyFont="1" applyAlignment="1">
      <alignment horizontal="left" wrapText="1"/>
    </xf>
    <xf numFmtId="179" fontId="3" fillId="0" borderId="0" xfId="2565" applyNumberFormat="1" applyFont="1"/>
    <xf numFmtId="0" fontId="2" fillId="0" borderId="0" xfId="2565" applyFont="1" applyAlignment="1">
      <alignment horizontal="right" wrapText="1"/>
    </xf>
    <xf numFmtId="0" fontId="4" fillId="0" borderId="1" xfId="2565" applyFont="1" applyBorder="1" applyAlignment="1">
      <alignment horizontal="center" vertical="center"/>
    </xf>
    <xf numFmtId="0" fontId="4" fillId="0" borderId="1" xfId="2565" applyFont="1" applyBorder="1" applyAlignment="1">
      <alignment horizontal="center" vertical="center" wrapText="1"/>
    </xf>
    <xf numFmtId="179" fontId="4" fillId="0" borderId="1" xfId="2565" applyNumberFormat="1" applyFont="1" applyBorder="1" applyAlignment="1">
      <alignment horizontal="center" vertical="center"/>
    </xf>
    <xf numFmtId="0" fontId="2" fillId="0" borderId="1" xfId="2565" applyFont="1" applyBorder="1" applyAlignment="1">
      <alignment horizontal="center" vertical="center"/>
    </xf>
    <xf numFmtId="0" fontId="2" fillId="0" borderId="1" xfId="2565" applyFont="1" applyBorder="1" applyAlignment="1">
      <alignment horizontal="left" vertical="center" wrapText="1"/>
    </xf>
    <xf numFmtId="179" fontId="2" fillId="0" borderId="1" xfId="2565" applyNumberFormat="1" applyFont="1" applyBorder="1" applyAlignment="1">
      <alignment horizontal="right" vertical="center"/>
    </xf>
    <xf numFmtId="0" fontId="2" fillId="0" borderId="1" xfId="2565" applyNumberFormat="1" applyFont="1" applyBorder="1" applyAlignment="1">
      <alignment horizontal="right" vertical="center" wrapText="1"/>
    </xf>
    <xf numFmtId="194" fontId="0" fillId="0" borderId="0" xfId="0" applyNumberFormat="1">
      <alignment vertical="center"/>
    </xf>
    <xf numFmtId="0" fontId="1" fillId="0" borderId="0" xfId="660" applyFont="1" applyAlignment="1">
      <alignment horizontal="center" wrapText="1"/>
    </xf>
    <xf numFmtId="0" fontId="2" fillId="0" borderId="0" xfId="660" applyFont="1" applyAlignment="1">
      <alignment horizontal="center"/>
    </xf>
    <xf numFmtId="0" fontId="3" fillId="0" borderId="0" xfId="660" applyFont="1" applyAlignment="1">
      <alignment horizontal="left" wrapText="1"/>
    </xf>
    <xf numFmtId="179" fontId="3" fillId="0" borderId="0" xfId="660" applyNumberFormat="1" applyFont="1"/>
    <xf numFmtId="194" fontId="3" fillId="0" borderId="0" xfId="660" applyNumberFormat="1" applyFont="1" applyAlignment="1">
      <alignment horizontal="right" wrapText="1"/>
    </xf>
    <xf numFmtId="0" fontId="4" fillId="0" borderId="1" xfId="660" applyFont="1" applyBorder="1" applyAlignment="1">
      <alignment horizontal="center" vertical="center"/>
    </xf>
    <xf numFmtId="0" fontId="4" fillId="0" borderId="1" xfId="660" applyFont="1" applyBorder="1" applyAlignment="1">
      <alignment horizontal="center" vertical="center" wrapText="1"/>
    </xf>
    <xf numFmtId="179" fontId="4" fillId="0" borderId="1" xfId="660" applyNumberFormat="1" applyFont="1" applyBorder="1" applyAlignment="1">
      <alignment horizontal="center" vertical="center"/>
    </xf>
    <xf numFmtId="194" fontId="4" fillId="0" borderId="1" xfId="660" applyNumberFormat="1" applyFont="1" applyBorder="1" applyAlignment="1">
      <alignment horizontal="center" vertical="center" wrapText="1"/>
    </xf>
    <xf numFmtId="0" fontId="2" fillId="0" borderId="1" xfId="660" applyFont="1" applyBorder="1" applyAlignment="1">
      <alignment horizontal="center" vertical="center"/>
    </xf>
    <xf numFmtId="0" fontId="2" fillId="0" borderId="1" xfId="660" applyFont="1" applyBorder="1" applyAlignment="1">
      <alignment horizontal="left" vertical="center" wrapText="1"/>
    </xf>
    <xf numFmtId="179" fontId="2" fillId="0" borderId="1" xfId="660" applyNumberFormat="1" applyFont="1" applyBorder="1" applyAlignment="1">
      <alignment horizontal="right" vertical="center"/>
    </xf>
    <xf numFmtId="0" fontId="2" fillId="0" borderId="1" xfId="660" applyNumberFormat="1" applyFont="1" applyBorder="1" applyAlignment="1">
      <alignment horizontal="right" vertical="center" wrapText="1"/>
    </xf>
    <xf numFmtId="1" fontId="0" fillId="0" borderId="0" xfId="0" applyNumberFormat="1" applyFont="1" applyFill="1">
      <alignment vertical="center"/>
    </xf>
    <xf numFmtId="1" fontId="0" fillId="0" borderId="0" xfId="0" applyNumberFormat="1" applyFill="1">
      <alignment vertical="center"/>
    </xf>
    <xf numFmtId="1" fontId="0" fillId="0" borderId="0" xfId="0" applyNumberFormat="1" applyFill="1" applyAlignment="1">
      <alignment vertical="center"/>
    </xf>
    <xf numFmtId="1" fontId="5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>
      <alignment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>
      <alignment vertical="center"/>
    </xf>
    <xf numFmtId="1" fontId="0" fillId="0" borderId="1" xfId="0" applyNumberFormat="1" applyFont="1" applyFill="1" applyBorder="1">
      <alignment vertical="center"/>
    </xf>
    <xf numFmtId="1" fontId="6" fillId="2" borderId="1" xfId="0" applyNumberFormat="1" applyFont="1" applyFill="1" applyBorder="1">
      <alignment vertical="center"/>
    </xf>
    <xf numFmtId="1" fontId="6" fillId="0" borderId="1" xfId="0" applyNumberFormat="1" applyFont="1" applyFill="1" applyBorder="1" applyAlignment="1">
      <alignment vertical="center" shrinkToFit="1"/>
    </xf>
    <xf numFmtId="1" fontId="0" fillId="0" borderId="1" xfId="0" applyNumberFormat="1" applyFill="1" applyBorder="1" applyAlignment="1">
      <alignment vertical="center" shrinkToFit="1"/>
    </xf>
    <xf numFmtId="1" fontId="0" fillId="0" borderId="1" xfId="0" applyNumberFormat="1" applyFill="1" applyBorder="1">
      <alignment vertical="center"/>
    </xf>
    <xf numFmtId="1" fontId="0" fillId="2" borderId="1" xfId="0" applyNumberFormat="1" applyFont="1" applyFill="1" applyBorder="1">
      <alignment vertical="center"/>
    </xf>
    <xf numFmtId="1" fontId="0" fillId="2" borderId="1" xfId="0" applyNumberFormat="1" applyFill="1" applyBorder="1">
      <alignment vertical="center"/>
    </xf>
    <xf numFmtId="1" fontId="8" fillId="0" borderId="1" xfId="0" applyNumberFormat="1" applyFont="1" applyFill="1" applyBorder="1" applyAlignment="1">
      <alignment vertical="center" shrinkToFit="1"/>
    </xf>
    <xf numFmtId="1" fontId="6" fillId="0" borderId="1" xfId="0" applyNumberFormat="1" applyFont="1" applyFill="1" applyBorder="1" applyAlignment="1">
      <alignment horizontal="left" vertical="center" shrinkToFit="1"/>
    </xf>
    <xf numFmtId="1" fontId="0" fillId="0" borderId="0" xfId="0" applyNumberFormat="1" applyFill="1" applyBorder="1" applyAlignment="1">
      <alignment horizontal="right" vertical="center"/>
    </xf>
    <xf numFmtId="1" fontId="7" fillId="0" borderId="1" xfId="0" applyNumberFormat="1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vertical="center"/>
    </xf>
    <xf numFmtId="1" fontId="0" fillId="0" borderId="1" xfId="0" applyNumberFormat="1" applyFill="1" applyBorder="1" applyAlignment="1">
      <alignment vertical="center"/>
    </xf>
    <xf numFmtId="1" fontId="9" fillId="0" borderId="1" xfId="0" applyNumberFormat="1" applyFont="1" applyFill="1" applyBorder="1">
      <alignment vertical="center"/>
    </xf>
    <xf numFmtId="1" fontId="10" fillId="0" borderId="1" xfId="0" applyNumberFormat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194" fontId="0" fillId="0" borderId="1" xfId="0" applyNumberFormat="1" applyFont="1" applyFill="1" applyBorder="1" applyAlignment="1" applyProtection="1">
      <alignment vertical="center"/>
    </xf>
    <xf numFmtId="194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1757" applyFont="1" applyFill="1" applyBorder="1" applyAlignment="1">
      <alignment horizontal="center" vertical="center" shrinkToFit="1"/>
    </xf>
    <xf numFmtId="0" fontId="2" fillId="0" borderId="1" xfId="1221" applyFont="1" applyFill="1" applyBorder="1" applyAlignment="1">
      <alignment horizontal="center" vertical="center" shrinkToFit="1"/>
    </xf>
    <xf numFmtId="0" fontId="3" fillId="0" borderId="7" xfId="1221" applyFont="1" applyFill="1" applyBorder="1" applyAlignment="1">
      <alignment horizontal="center" vertical="center" shrinkToFit="1"/>
    </xf>
    <xf numFmtId="0" fontId="13" fillId="0" borderId="1" xfId="1757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1686" applyFont="1" applyFill="1" applyBorder="1" applyAlignment="1">
      <alignment horizontal="center" vertical="center" shrinkToFit="1"/>
    </xf>
    <xf numFmtId="0" fontId="13" fillId="0" borderId="1" xfId="1757" applyFont="1" applyFill="1" applyBorder="1" applyAlignment="1">
      <alignment vertical="center" shrinkToFit="1"/>
    </xf>
    <xf numFmtId="185" fontId="0" fillId="0" borderId="0" xfId="0" applyNumberFormat="1">
      <alignment vertical="center"/>
    </xf>
    <xf numFmtId="0" fontId="14" fillId="0" borderId="0" xfId="0" applyFont="1" applyAlignment="1">
      <alignment horizontal="center" vertical="center"/>
    </xf>
    <xf numFmtId="185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85" fontId="16" fillId="0" borderId="0" xfId="0" applyNumberFormat="1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185" fontId="17" fillId="0" borderId="8" xfId="0" applyNumberFormat="1" applyFont="1" applyFill="1" applyBorder="1" applyAlignment="1" applyProtection="1">
      <alignment horizontal="center" vertical="center"/>
    </xf>
    <xf numFmtId="0" fontId="17" fillId="0" borderId="8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vertical="center"/>
    </xf>
    <xf numFmtId="0" fontId="17" fillId="0" borderId="9" xfId="0" applyNumberFormat="1" applyFont="1" applyFill="1" applyBorder="1" applyAlignment="1" applyProtection="1">
      <alignment vertical="center"/>
    </xf>
    <xf numFmtId="185" fontId="0" fillId="0" borderId="1" xfId="0" applyNumberFormat="1" applyFill="1" applyBorder="1">
      <alignment vertical="center"/>
    </xf>
    <xf numFmtId="4" fontId="18" fillId="2" borderId="1" xfId="0" applyNumberFormat="1" applyFont="1" applyFill="1" applyBorder="1" applyAlignment="1" applyProtection="1">
      <alignment horizontal="right" vertical="center"/>
    </xf>
    <xf numFmtId="4" fontId="18" fillId="0" borderId="1" xfId="0" applyNumberFormat="1" applyFont="1" applyFill="1" applyBorder="1" applyAlignment="1" applyProtection="1">
      <alignment horizontal="right" vertical="center"/>
    </xf>
    <xf numFmtId="0" fontId="18" fillId="0" borderId="9" xfId="0" applyNumberFormat="1" applyFont="1" applyFill="1" applyBorder="1" applyAlignment="1" applyProtection="1">
      <alignment vertical="center"/>
    </xf>
    <xf numFmtId="185" fontId="2" fillId="0" borderId="1" xfId="0" applyNumberFormat="1" applyFont="1" applyFill="1" applyBorder="1" applyAlignment="1" applyProtection="1">
      <alignment horizontal="right" vertical="center"/>
    </xf>
    <xf numFmtId="185" fontId="18" fillId="0" borderId="1" xfId="0" applyNumberFormat="1" applyFont="1" applyFill="1" applyBorder="1" applyAlignment="1" applyProtection="1">
      <alignment horizontal="right" vertical="center"/>
    </xf>
    <xf numFmtId="185" fontId="0" fillId="2" borderId="1" xfId="0" applyNumberFormat="1" applyFill="1" applyBorder="1">
      <alignment vertical="center"/>
    </xf>
    <xf numFmtId="185" fontId="0" fillId="0" borderId="1" xfId="0" applyNumberFormat="1" applyBorder="1">
      <alignment vertical="center"/>
    </xf>
    <xf numFmtId="0" fontId="0" fillId="0" borderId="0" xfId="0" applyFont="1" applyFill="1" applyBorder="1" applyAlignment="1">
      <alignment vertical="center"/>
    </xf>
    <xf numFmtId="185" fontId="0" fillId="0" borderId="0" xfId="0" applyNumberFormat="1" applyFont="1" applyFill="1" applyBorder="1" applyAlignment="1">
      <alignment vertical="center"/>
    </xf>
    <xf numFmtId="194" fontId="0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85" fontId="5" fillId="0" borderId="0" xfId="0" applyNumberFormat="1" applyFont="1" applyFill="1" applyBorder="1" applyAlignment="1">
      <alignment horizontal="center" vertical="center"/>
    </xf>
    <xf numFmtId="0" fontId="1" fillId="0" borderId="0" xfId="1221" applyNumberFormat="1" applyFont="1" applyFill="1" applyBorder="1" applyAlignment="1" applyProtection="1">
      <alignment vertical="center"/>
    </xf>
    <xf numFmtId="0" fontId="19" fillId="0" borderId="0" xfId="1221" applyFill="1" applyBorder="1" applyAlignment="1"/>
    <xf numFmtId="185" fontId="19" fillId="0" borderId="0" xfId="1221" applyNumberFormat="1" applyFont="1" applyFill="1" applyBorder="1" applyAlignment="1">
      <alignment horizontal="right"/>
    </xf>
    <xf numFmtId="0" fontId="19" fillId="0" borderId="0" xfId="1221" applyFont="1" applyFill="1" applyBorder="1" applyAlignment="1">
      <alignment horizontal="right"/>
    </xf>
    <xf numFmtId="0" fontId="20" fillId="0" borderId="1" xfId="1221" applyNumberFormat="1" applyFont="1" applyFill="1" applyBorder="1" applyAlignment="1" applyProtection="1">
      <alignment horizontal="center" vertical="center"/>
    </xf>
    <xf numFmtId="0" fontId="20" fillId="0" borderId="1" xfId="1221" applyNumberFormat="1" applyFont="1" applyFill="1" applyBorder="1" applyAlignment="1" applyProtection="1">
      <alignment horizontal="center" vertical="center" shrinkToFit="1"/>
    </xf>
    <xf numFmtId="185" fontId="20" fillId="0" borderId="1" xfId="1221" applyNumberFormat="1" applyFont="1" applyFill="1" applyBorder="1" applyAlignment="1" applyProtection="1">
      <alignment horizontal="center" vertical="center"/>
    </xf>
    <xf numFmtId="194" fontId="20" fillId="0" borderId="1" xfId="1221" applyNumberFormat="1" applyFont="1" applyFill="1" applyBorder="1" applyAlignment="1" applyProtection="1">
      <alignment horizontal="center" vertical="center"/>
    </xf>
    <xf numFmtId="0" fontId="20" fillId="0" borderId="1" xfId="1221" applyNumberFormat="1" applyFont="1" applyFill="1" applyBorder="1" applyAlignment="1" applyProtection="1">
      <alignment vertical="center"/>
    </xf>
    <xf numFmtId="0" fontId="3" fillId="0" borderId="1" xfId="1221" applyNumberFormat="1" applyFont="1" applyFill="1" applyBorder="1" applyAlignment="1" applyProtection="1">
      <alignment horizontal="left" vertical="center"/>
    </xf>
    <xf numFmtId="0" fontId="20" fillId="0" borderId="1" xfId="1221" applyNumberFormat="1" applyFont="1" applyFill="1" applyBorder="1" applyAlignment="1" applyProtection="1">
      <alignment horizontal="left" vertical="center" shrinkToFit="1"/>
    </xf>
    <xf numFmtId="0" fontId="3" fillId="0" borderId="1" xfId="1221" applyNumberFormat="1" applyFont="1" applyFill="1" applyBorder="1" applyAlignment="1" applyProtection="1">
      <alignment horizontal="right" vertical="center"/>
    </xf>
    <xf numFmtId="185" fontId="3" fillId="0" borderId="1" xfId="1221" applyNumberFormat="1" applyFont="1" applyFill="1" applyBorder="1" applyAlignment="1" applyProtection="1">
      <alignment horizontal="right" vertical="center"/>
    </xf>
    <xf numFmtId="194" fontId="3" fillId="0" borderId="1" xfId="1221" applyNumberFormat="1" applyFont="1" applyFill="1" applyBorder="1" applyAlignment="1" applyProtection="1">
      <alignment horizontal="right" vertical="center"/>
    </xf>
    <xf numFmtId="3" fontId="3" fillId="0" borderId="1" xfId="1221" applyNumberFormat="1" applyFont="1" applyFill="1" applyBorder="1" applyAlignment="1" applyProtection="1">
      <alignment horizontal="right" vertical="center"/>
    </xf>
    <xf numFmtId="0" fontId="20" fillId="0" borderId="1" xfId="1221" applyNumberFormat="1" applyFont="1" applyFill="1" applyBorder="1" applyAlignment="1" applyProtection="1">
      <alignment horizontal="left" vertical="center"/>
    </xf>
    <xf numFmtId="0" fontId="3" fillId="0" borderId="1" xfId="1221" applyNumberFormat="1" applyFont="1" applyFill="1" applyBorder="1" applyAlignment="1" applyProtection="1">
      <alignment horizontal="left" vertical="center" shrinkToFit="1"/>
    </xf>
    <xf numFmtId="0" fontId="8" fillId="0" borderId="1" xfId="1221" applyNumberFormat="1" applyFont="1" applyFill="1" applyBorder="1" applyAlignment="1" applyProtection="1">
      <alignment horizontal="left" vertical="center"/>
    </xf>
    <xf numFmtId="3" fontId="8" fillId="0" borderId="1" xfId="1221" applyNumberFormat="1" applyFont="1" applyFill="1" applyBorder="1" applyAlignment="1" applyProtection="1">
      <alignment horizontal="right" vertical="center"/>
    </xf>
    <xf numFmtId="0" fontId="8" fillId="0" borderId="1" xfId="1221" applyNumberFormat="1" applyFont="1" applyFill="1" applyBorder="1" applyAlignment="1" applyProtection="1">
      <alignment horizontal="left" vertical="center" shrinkToFit="1"/>
    </xf>
    <xf numFmtId="0" fontId="21" fillId="0" borderId="1" xfId="1221" applyNumberFormat="1" applyFont="1" applyFill="1" applyBorder="1" applyAlignment="1" applyProtection="1">
      <alignment horizontal="left" vertical="center" shrinkToFit="1"/>
    </xf>
    <xf numFmtId="0" fontId="21" fillId="0" borderId="1" xfId="1221" applyNumberFormat="1" applyFont="1" applyFill="1" applyBorder="1" applyAlignment="1" applyProtection="1">
      <alignment horizontal="left" vertical="center"/>
    </xf>
    <xf numFmtId="0" fontId="8" fillId="0" borderId="1" xfId="1221" applyNumberFormat="1" applyFont="1" applyFill="1" applyBorder="1" applyAlignment="1" applyProtection="1">
      <alignment horizontal="right" vertical="center"/>
    </xf>
    <xf numFmtId="0" fontId="8" fillId="0" borderId="6" xfId="1221" applyNumberFormat="1" applyFont="1" applyFill="1" applyBorder="1" applyAlignment="1" applyProtection="1">
      <alignment horizontal="left" vertical="center"/>
    </xf>
    <xf numFmtId="194" fontId="3" fillId="0" borderId="7" xfId="1221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11" xfId="0" applyFill="1" applyBorder="1">
      <alignment vertical="center"/>
    </xf>
    <xf numFmtId="0" fontId="0" fillId="0" borderId="13" xfId="0" applyFill="1" applyBorder="1">
      <alignment vertical="center"/>
    </xf>
    <xf numFmtId="185" fontId="0" fillId="0" borderId="0" xfId="0" applyNumberFormat="1" applyFill="1">
      <alignment vertical="center"/>
    </xf>
    <xf numFmtId="0" fontId="22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85" fontId="7" fillId="0" borderId="5" xfId="0" applyNumberFormat="1" applyFont="1" applyFill="1" applyBorder="1" applyAlignment="1">
      <alignment horizontal="center" vertical="center" wrapText="1"/>
    </xf>
    <xf numFmtId="194" fontId="0" fillId="0" borderId="7" xfId="0" applyNumberFormat="1" applyFill="1" applyBorder="1">
      <alignment vertical="center"/>
    </xf>
    <xf numFmtId="0" fontId="0" fillId="0" borderId="11" xfId="0" applyFont="1" applyFill="1" applyBorder="1">
      <alignment vertical="center"/>
    </xf>
    <xf numFmtId="0" fontId="0" fillId="0" borderId="12" xfId="0" applyFill="1" applyBorder="1">
      <alignment vertical="center"/>
    </xf>
    <xf numFmtId="194" fontId="0" fillId="0" borderId="13" xfId="0" applyNumberFormat="1" applyFill="1" applyBorder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23" fillId="2" borderId="1" xfId="0" applyFont="1" applyFill="1" applyBorder="1">
      <alignment vertical="center"/>
    </xf>
    <xf numFmtId="0" fontId="23" fillId="0" borderId="1" xfId="0" applyFont="1" applyFill="1" applyBorder="1">
      <alignment vertical="center"/>
    </xf>
    <xf numFmtId="0" fontId="0" fillId="0" borderId="8" xfId="0" applyFill="1" applyBorder="1">
      <alignment vertical="center"/>
    </xf>
    <xf numFmtId="0" fontId="23" fillId="3" borderId="11" xfId="0" applyFont="1" applyFill="1" applyBorder="1">
      <alignment vertical="center"/>
    </xf>
    <xf numFmtId="0" fontId="23" fillId="3" borderId="12" xfId="0" applyFon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24" fillId="0" borderId="0" xfId="556" applyFont="1" applyAlignment="1">
      <alignment horizontal="center" vertical="center" wrapText="1"/>
    </xf>
    <xf numFmtId="0" fontId="24" fillId="0" borderId="0" xfId="2515" applyNumberFormat="1" applyFont="1" applyFill="1" applyAlignment="1">
      <alignment horizontal="center" vertical="center"/>
    </xf>
    <xf numFmtId="0" fontId="19" fillId="0" borderId="0" xfId="2515" applyFont="1" applyAlignment="1">
      <alignment horizontal="center" vertical="center"/>
    </xf>
    <xf numFmtId="1" fontId="19" fillId="0" borderId="6" xfId="2585" applyNumberFormat="1" applyFont="1" applyFill="1" applyBorder="1" applyAlignment="1">
      <alignment horizontal="center" vertical="center"/>
    </xf>
    <xf numFmtId="1" fontId="19" fillId="0" borderId="1" xfId="2585" applyNumberFormat="1" applyFont="1" applyFill="1" applyBorder="1" applyAlignment="1">
      <alignment horizontal="center" vertical="center"/>
    </xf>
    <xf numFmtId="1" fontId="19" fillId="0" borderId="7" xfId="2585" applyNumberFormat="1" applyFont="1" applyFill="1" applyBorder="1" applyAlignment="1">
      <alignment horizontal="center" vertical="center"/>
    </xf>
    <xf numFmtId="1" fontId="19" fillId="0" borderId="15" xfId="2585" applyNumberFormat="1" applyFont="1" applyFill="1" applyBorder="1" applyAlignment="1">
      <alignment horizontal="center" vertical="center"/>
    </xf>
    <xf numFmtId="1" fontId="19" fillId="0" borderId="16" xfId="2585" applyNumberFormat="1" applyFont="1" applyFill="1" applyBorder="1" applyAlignment="1">
      <alignment horizontal="center" vertical="center"/>
    </xf>
    <xf numFmtId="0" fontId="24" fillId="0" borderId="0" xfId="556" applyFont="1" applyFill="1" applyAlignment="1">
      <alignment horizontal="center" vertical="center" wrapText="1"/>
    </xf>
    <xf numFmtId="1" fontId="25" fillId="0" borderId="0" xfId="2585" applyNumberFormat="1" applyFont="1" applyFill="1"/>
    <xf numFmtId="0" fontId="19" fillId="0" borderId="2" xfId="556" applyFont="1" applyFill="1" applyBorder="1" applyAlignment="1">
      <alignment horizontal="right"/>
    </xf>
    <xf numFmtId="0" fontId="7" fillId="0" borderId="17" xfId="0" applyFont="1" applyFill="1" applyBorder="1" applyAlignment="1">
      <alignment horizontal="center" vertical="center" wrapText="1"/>
    </xf>
    <xf numFmtId="185" fontId="19" fillId="0" borderId="1" xfId="2309" applyNumberFormat="1" applyFont="1" applyFill="1" applyBorder="1" applyAlignment="1">
      <alignment vertical="center"/>
    </xf>
    <xf numFmtId="185" fontId="19" fillId="2" borderId="1" xfId="2309" applyNumberFormat="1" applyFont="1" applyFill="1" applyBorder="1" applyAlignment="1">
      <alignment vertical="center"/>
    </xf>
    <xf numFmtId="194" fontId="19" fillId="2" borderId="1" xfId="2193" applyNumberFormat="1" applyFont="1" applyFill="1" applyBorder="1">
      <alignment vertical="center"/>
    </xf>
    <xf numFmtId="194" fontId="19" fillId="0" borderId="1" xfId="2193" applyNumberFormat="1" applyFont="1" applyFill="1" applyBorder="1">
      <alignment vertical="center"/>
    </xf>
    <xf numFmtId="1" fontId="19" fillId="0" borderId="1" xfId="2585" applyNumberFormat="1" applyFont="1" applyFill="1" applyBorder="1" applyAlignment="1">
      <alignment horizontal="left" vertical="center"/>
    </xf>
    <xf numFmtId="0" fontId="26" fillId="0" borderId="0" xfId="556" applyFont="1" applyFill="1" applyAlignment="1">
      <alignment horizontal="center" vertical="center" wrapText="1"/>
    </xf>
    <xf numFmtId="0" fontId="19" fillId="0" borderId="0" xfId="556" applyFill="1" applyAlignment="1">
      <alignment horizontal="center" vertical="center"/>
    </xf>
    <xf numFmtId="0" fontId="19" fillId="0" borderId="0" xfId="556" applyFont="1" applyFill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3" fontId="19" fillId="0" borderId="6" xfId="556" applyNumberFormat="1" applyFont="1" applyFill="1" applyBorder="1" applyAlignment="1" applyProtection="1">
      <alignment horizontal="center" vertical="center"/>
    </xf>
    <xf numFmtId="185" fontId="19" fillId="0" borderId="1" xfId="556" applyNumberFormat="1" applyFont="1" applyFill="1" applyBorder="1" applyAlignment="1">
      <alignment vertical="center"/>
    </xf>
    <xf numFmtId="194" fontId="19" fillId="0" borderId="1" xfId="556" applyNumberFormat="1" applyFont="1" applyFill="1" applyBorder="1" applyAlignment="1">
      <alignment vertical="center"/>
    </xf>
    <xf numFmtId="194" fontId="19" fillId="0" borderId="7" xfId="556" applyNumberFormat="1" applyFont="1" applyFill="1" applyBorder="1" applyAlignment="1">
      <alignment vertical="center"/>
    </xf>
    <xf numFmtId="3" fontId="19" fillId="0" borderId="6" xfId="556" applyNumberFormat="1" applyFont="1" applyFill="1" applyBorder="1" applyAlignment="1" applyProtection="1">
      <alignment vertical="center"/>
    </xf>
    <xf numFmtId="0" fontId="0" fillId="0" borderId="11" xfId="0" applyBorder="1">
      <alignment vertical="center"/>
    </xf>
    <xf numFmtId="0" fontId="0" fillId="0" borderId="0" xfId="0" applyFill="1" applyAlignment="1">
      <alignment vertical="center" wrapText="1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194" fontId="6" fillId="0" borderId="7" xfId="0" applyNumberFormat="1" applyFont="1" applyFill="1" applyBorder="1">
      <alignment vertical="center"/>
    </xf>
    <xf numFmtId="194" fontId="0" fillId="0" borderId="7" xfId="0" applyNumberFormat="1" applyFont="1" applyFill="1" applyBorder="1">
      <alignment vertical="center"/>
    </xf>
    <xf numFmtId="0" fontId="6" fillId="0" borderId="12" xfId="0" applyFont="1" applyFill="1" applyBorder="1">
      <alignment vertical="center"/>
    </xf>
    <xf numFmtId="194" fontId="0" fillId="0" borderId="13" xfId="0" applyNumberFormat="1" applyFont="1" applyFill="1" applyBorder="1">
      <alignment vertical="center"/>
    </xf>
    <xf numFmtId="0" fontId="30" fillId="0" borderId="0" xfId="0" applyFont="1" applyFill="1">
      <alignment vertical="center"/>
    </xf>
    <xf numFmtId="0" fontId="31" fillId="0" borderId="4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0" fillId="0" borderId="9" xfId="0" applyFill="1" applyBorder="1">
      <alignment vertical="center"/>
    </xf>
    <xf numFmtId="0" fontId="0" fillId="0" borderId="21" xfId="0" applyFill="1" applyBorder="1">
      <alignment vertical="center"/>
    </xf>
  </cellXfs>
  <cellStyles count="2955">
    <cellStyle name="常规" xfId="0" builtinId="0"/>
    <cellStyle name="差_gdp" xfId="1"/>
    <cellStyle name="货币[0]" xfId="2" builtinId="7"/>
    <cellStyle name="百_2005-18_一审汇总" xfId="3"/>
    <cellStyle name="°_副本2006-2新_2011结算单定稿" xfId="4"/>
    <cellStyle name="差_2008年全省汇总收支计算表_2012年年底教育项目调整支出汇总表（程科长）" xfId="5"/>
    <cellStyle name="百_NJ18-17_人大汇报5.8_2013年教科文科预算表" xfId="6"/>
    <cellStyle name="输入" xfId="7" builtinId="20"/>
    <cellStyle name="好_县区小报告_2012年年底教育项目调整支出汇总表（程科长）" xfId="8"/>
    <cellStyle name="好_2010省对市县转移支付测算表(10-21）" xfId="9"/>
    <cellStyle name="°_2006-2_一审汇总1.27" xfId="10"/>
    <cellStyle name="_综合数据_人大汇报5.8" xfId="11"/>
    <cellStyle name="货币" xfId="12" builtinId="4"/>
    <cellStyle name="百_2005-18_汇报姜局2.16" xfId="13"/>
    <cellStyle name="20% - 强调文字颜色 3" xfId="14" builtinId="38"/>
    <cellStyle name="百_NJ17-26_一审汇总1.27" xfId="15"/>
    <cellStyle name="货_NJ18-15_一审汇总1.27" xfId="16"/>
    <cellStyle name="好_行政(燃修费)_民生政策最低支出需求_2012年年底教育项目调整支出汇总表（程科长）" xfId="17"/>
    <cellStyle name="好_34青海" xfId="18"/>
    <cellStyle name="_17_基金平衡表5.8" xfId="19"/>
    <cellStyle name="千位分隔[0]" xfId="20" builtinId="6"/>
    <cellStyle name="Accent2 - 40%" xfId="21"/>
    <cellStyle name="40% - 强调文字颜色 3" xfId="22" builtinId="39"/>
    <cellStyle name="常规 26 2" xfId="23"/>
    <cellStyle name="3_04-19_2013年" xfId="24"/>
    <cellStyle name="_综合数据_市直提前告知" xfId="25"/>
    <cellStyle name="差" xfId="26" builtinId="27"/>
    <cellStyle name="差_安阳市2010年财政决算报表" xfId="27"/>
    <cellStyle name="_2005-18_一审汇总" xfId="28"/>
    <cellStyle name="千位分隔" xfId="29" builtinId="3"/>
    <cellStyle name="60% - 强调文字颜色 3" xfId="30" builtinId="40"/>
    <cellStyle name="Accent2 - 60%" xfId="31"/>
    <cellStyle name="千_NJ09-05_市直提前告知_2013年教科文科预算表" xfId="32"/>
    <cellStyle name="好_2007年中央财政与河南省财政年终决算结算单" xfId="33"/>
    <cellStyle name="百_NJ17-18_人大汇报5.8_2013年教科文科预算表" xfId="34"/>
    <cellStyle name="百_NJ17-23_人大汇报5.8_2013年教科文科预算表" xfId="35"/>
    <cellStyle name="千_NJ17-26_2013年" xfId="36"/>
    <cellStyle name="_定稿_增消两税2012" xfId="37"/>
    <cellStyle name="超链接" xfId="38" builtinId="8"/>
    <cellStyle name="_NJ17-24_汇报姜局2.16" xfId="39"/>
    <cellStyle name="百_NJ17-47_人大汇报5.8" xfId="40"/>
    <cellStyle name="百分比" xfId="41" builtinId="5"/>
    <cellStyle name="货_报市长" xfId="42"/>
    <cellStyle name="百_NJ17-36_人大汇报5.8_2013年教科文科预算表" xfId="43"/>
    <cellStyle name="_2005-17_基金平衡表5.8" xfId="44"/>
    <cellStyle name="百_04-19" xfId="45"/>
    <cellStyle name="百_NJ17-62_基金平衡表5.8" xfId="46"/>
    <cellStyle name="_Book3_一审汇总1.27" xfId="47"/>
    <cellStyle name="已访问的超链接" xfId="48" builtinId="9"/>
    <cellStyle name="好_一审汇总" xfId="49"/>
    <cellStyle name="3_03-17_市直提前告知" xfId="50"/>
    <cellStyle name="°_1_汇报姜局2.16" xfId="51"/>
    <cellStyle name="百_NJ17-26" xfId="52"/>
    <cellStyle name="差_20 2007年河南结算单_2012年年底教育项目调整支出汇总表（程科长）" xfId="53"/>
    <cellStyle name="注释" xfId="54" builtinId="10"/>
    <cellStyle name="货_NJ18-15" xfId="55"/>
    <cellStyle name="60% - 强调文字颜色 2 3" xfId="56"/>
    <cellStyle name="_副本2006-2_人大汇报5.8_2013年教科文科预算表" xfId="57"/>
    <cellStyle name="_副本2006-2_2013年" xfId="58"/>
    <cellStyle name="?¡ì?" xfId="59"/>
    <cellStyle name="百_NJ18-34_基金平衡表5.8" xfId="60"/>
    <cellStyle name="60% - 强调文字颜色 2" xfId="61" builtinId="36"/>
    <cellStyle name="百_NJ17-28_人大汇报5.8" xfId="62"/>
    <cellStyle name="百_NJ17-33_人大汇报5.8" xfId="63"/>
    <cellStyle name="百_NJ09-07_基金平衡表5.8" xfId="64"/>
    <cellStyle name="标题 4" xfId="65" builtinId="19"/>
    <cellStyle name="货币[0] 3" xfId="66"/>
    <cellStyle name="?§??[" xfId="67"/>
    <cellStyle name="_NJ17-24_基金平衡表5.8" xfId="68"/>
    <cellStyle name="百_NJ17-62_基金平衡表2.3" xfId="69"/>
    <cellStyle name="警告文本" xfId="70" builtinId="11"/>
    <cellStyle name="常规 4 2 2 3" xfId="71"/>
    <cellStyle name="标题" xfId="72" builtinId="15"/>
    <cellStyle name="常_人大汇报5.8" xfId="73"/>
    <cellStyle name="_定稿_市直提前告知_2013年教科文科预算表" xfId="74"/>
    <cellStyle name="百_NJ09-07_报市长" xfId="75"/>
    <cellStyle name="百_NJ17-07_汇报姜局2.16" xfId="76"/>
    <cellStyle name="差_2006年28四川" xfId="77"/>
    <cellStyle name="百_NJ09-03_基金平衡表2.3" xfId="78"/>
    <cellStyle name="?§??·" xfId="79"/>
    <cellStyle name="Ç§·öî»_2011结算单定稿" xfId="80"/>
    <cellStyle name="好_汇总表4_2012年年底教育项目调整支出汇总表（程科长）" xfId="81"/>
    <cellStyle name="百_2005-19_增消两税2012" xfId="82"/>
    <cellStyle name="3_04-19_一审汇总1.27" xfId="83"/>
    <cellStyle name="解释性文本" xfId="84" builtinId="53"/>
    <cellStyle name="标题 1" xfId="85" builtinId="16"/>
    <cellStyle name="差_一般预算支出口径剔除表_2012年年底教育项目调整支出汇总表（程科长）" xfId="86"/>
    <cellStyle name="??¨¬_2011结算单定稿" xfId="87"/>
    <cellStyle name="差_核定人数下发表" xfId="88"/>
    <cellStyle name="标题 2" xfId="89" builtinId="17"/>
    <cellStyle name="60% - 强调文字颜色 1" xfId="90" builtinId="32"/>
    <cellStyle name="百_NJ09-05_一审汇总" xfId="91"/>
    <cellStyle name="3_人大汇报5.8" xfId="92"/>
    <cellStyle name="°_汇报姜局2.16" xfId="93"/>
    <cellStyle name="_副本2006-2新_人大汇报5.8_2013年教科文科预算表" xfId="94"/>
    <cellStyle name="百_NJ17-47_报市长" xfId="95"/>
    <cellStyle name="标题 3" xfId="96" builtinId="18"/>
    <cellStyle name="货币[0] 2" xfId="97"/>
    <cellStyle name="好_县市旗测算-新科目（20080627）_不含人员经费系数_2012年年底教育项目调整支出汇总表（程科长）" xfId="98"/>
    <cellStyle name="百_NJ17-19_报市长" xfId="99"/>
    <cellStyle name="60% - 强调文字颜色 4" xfId="100" builtinId="44"/>
    <cellStyle name="好_平邑_2012年年底教育项目调整支出汇总表（程科长）" xfId="101"/>
    <cellStyle name="好_复件 复件 2010年预算表格－2010-03-26-（含表间 公式）" xfId="102"/>
    <cellStyle name="百_NJ18-03_2011结算单定稿" xfId="103"/>
    <cellStyle name="输出" xfId="104" builtinId="21"/>
    <cellStyle name="百_NJ09-05_报市长" xfId="105"/>
    <cellStyle name="°_17_报市长" xfId="106"/>
    <cellStyle name="计算" xfId="107" builtinId="22"/>
    <cellStyle name="3_2005-19_增消两税2012" xfId="108"/>
    <cellStyle name="°_17_人大汇报5.8_2013年教科文科预算表" xfId="109"/>
    <cellStyle name="°_1_人大汇报5.8_2013年教科文科预算表" xfId="110"/>
    <cellStyle name="检查单元格" xfId="111" builtinId="23"/>
    <cellStyle name="百_NJ09-07_2011结算单定稿" xfId="112"/>
    <cellStyle name="差_2007一般预算支出口径剔除表" xfId="113"/>
    <cellStyle name="_2013年" xfId="114"/>
    <cellStyle name="Ç§·" xfId="115"/>
    <cellStyle name="_2005-17_汇报姜局2.16" xfId="116"/>
    <cellStyle name="百_NJ18-34_2011结算单定稿" xfId="117"/>
    <cellStyle name="40% - 强调文字颜色 4 2" xfId="118"/>
    <cellStyle name="百_NJ17-16_汇报姜局2.16" xfId="119"/>
    <cellStyle name="百_NJ17-21_汇报姜局2.16" xfId="120"/>
    <cellStyle name="百_NJ09-07_基金平衡表2.3" xfId="121"/>
    <cellStyle name="_NJ17-26_市直提前告知_2013年教科文科预算表" xfId="122"/>
    <cellStyle name="百_NJ18-03_基金平衡表5.8" xfId="123"/>
    <cellStyle name="20% - 强调文字颜色 6" xfId="124" builtinId="50"/>
    <cellStyle name="百_NJ18-34_基金平衡表2.3" xfId="125"/>
    <cellStyle name="_2005-09_人大汇报5.8" xfId="126"/>
    <cellStyle name="百_NJ18-17_增消两税2012" xfId="127"/>
    <cellStyle name="3￡_2011结算单定稿" xfId="128"/>
    <cellStyle name="百_NJ17-62_人大汇报5.8_2013年教科文科预算表" xfId="129"/>
    <cellStyle name="强调文字颜色 2" xfId="130" builtinId="33"/>
    <cellStyle name="百_2005-19" xfId="131"/>
    <cellStyle name="»õ±ò[0]" xfId="132"/>
    <cellStyle name="Currency [0]" xfId="133"/>
    <cellStyle name="百_NJ18-08" xfId="134"/>
    <cellStyle name="百_NJ18-13" xfId="135"/>
    <cellStyle name="_2003-17_汇报姜局2.16" xfId="136"/>
    <cellStyle name="_NJ17-24_基金平衡表2.3" xfId="137"/>
    <cellStyle name="3_04-19_一审汇总" xfId="138"/>
    <cellStyle name="³£_人大汇报5.8_2013年教科文科预算表" xfId="139"/>
    <cellStyle name="链接单元格" xfId="140" builtinId="24"/>
    <cellStyle name="°_综合数据_市直提前告知" xfId="141"/>
    <cellStyle name="百_NJ18-19_2013年" xfId="142"/>
    <cellStyle name="_2003-17_基金平衡表5.8" xfId="143"/>
    <cellStyle name="汇总" xfId="144" builtinId="25"/>
    <cellStyle name="差_Book2" xfId="145"/>
    <cellStyle name="好" xfId="146" builtinId="26"/>
    <cellStyle name="°_纵横对比_汇报姜局2.16" xfId="147"/>
    <cellStyle name="适中" xfId="148" builtinId="28"/>
    <cellStyle name="_NJ18-27_人大汇报5.8_2013年教科文科预算表" xfId="149"/>
    <cellStyle name="差_2006年22湖南_2012年年底教育项目调整支出汇总表（程科长）" xfId="150"/>
    <cellStyle name="°_2003-17_汇报姜局2.16" xfId="151"/>
    <cellStyle name="差_转移支付" xfId="152"/>
    <cellStyle name="20% - 强调文字颜色 3 3" xfId="153"/>
    <cellStyle name="百_NJ17-16_一审汇总" xfId="154"/>
    <cellStyle name="百_NJ17-21_一审汇总" xfId="155"/>
    <cellStyle name="_NJ09-05_人大汇报5.8_2013年教科文科预算表" xfId="156"/>
    <cellStyle name="百_NJ18-04_市直提前告知_2013年教科文科预算表" xfId="157"/>
    <cellStyle name="20% - 强调文字颜色 5" xfId="158" builtinId="46"/>
    <cellStyle name="强调文字颜色 1" xfId="159" builtinId="29"/>
    <cellStyle name="百_2005-18" xfId="160"/>
    <cellStyle name="_2003-17_报市长" xfId="161"/>
    <cellStyle name="差_行政（人员）_县市旗测算-新科目（含人口规模效应）" xfId="162"/>
    <cellStyle name="?¡ì?_2011结算单定稿" xfId="163"/>
    <cellStyle name="百_NJ18-07" xfId="164"/>
    <cellStyle name="百_NJ18-12" xfId="165"/>
    <cellStyle name="_17_2011结算单定稿" xfId="166"/>
    <cellStyle name="20% - 强调文字颜色 1" xfId="167" builtinId="30"/>
    <cellStyle name="°_综合数据_人大汇报5.8_2013年教科文科预算表" xfId="168"/>
    <cellStyle name="_NJ17-25_基金平衡表2.3" xfId="169"/>
    <cellStyle name="40% - 强调文字颜色 1" xfId="170" builtinId="31"/>
    <cellStyle name="好_卫生(按照总人口测算）—20080416_民生政策最低支出需求_2012年年底教育项目调整支出汇总表（程科长）" xfId="171"/>
    <cellStyle name="差_县市旗测算-新科目（20080626）_不含人员经费系数" xfId="172"/>
    <cellStyle name="百_NJ17-36_市直提前告知" xfId="173"/>
    <cellStyle name="好_gdp" xfId="174"/>
    <cellStyle name="»õ±ò_10" xfId="175"/>
    <cellStyle name="20% - 强调文字颜色 2" xfId="176" builtinId="34"/>
    <cellStyle name="百_NJ17-19_市直提前告知_2013年教科文科预算表" xfId="177"/>
    <cellStyle name="差_汇总-县级财政报表附表_2012年年底教育项目调整支出汇总表（程科长）" xfId="178"/>
    <cellStyle name="_基金平衡表2.3" xfId="179"/>
    <cellStyle name="40% - 强调文字颜色 2" xfId="180" builtinId="35"/>
    <cellStyle name="强调文字颜色 3" xfId="181" builtinId="37"/>
    <cellStyle name="强调文字颜色 4" xfId="182" builtinId="41"/>
    <cellStyle name="°_05_基金平衡表5.8" xfId="183"/>
    <cellStyle name="_05_基金平衡表2.3" xfId="184"/>
    <cellStyle name="_定稿_市直提前告知" xfId="185"/>
    <cellStyle name="百_NJ17-60_2013年" xfId="186"/>
    <cellStyle name="百_NJ18-01_报市长" xfId="187"/>
    <cellStyle name="差_教育(按照总人口测算）—20080416_不含人员经费系数_2012年年底教育项目调整支出汇总表（程科长）" xfId="188"/>
    <cellStyle name="百_05_市直提前告知_2013年教科文科预算表" xfId="189"/>
    <cellStyle name="??ì_2011结算单定稿" xfId="190"/>
    <cellStyle name="20% - 强调文字颜色 4" xfId="191" builtinId="42"/>
    <cellStyle name="???à" xfId="192"/>
    <cellStyle name="百_封面_市直提前告知" xfId="193"/>
    <cellStyle name="好_市辖区测算20080510_2012年年底教育项目调整支出汇总表（程科长）" xfId="194"/>
    <cellStyle name="百_NJ17-22_2011结算单定稿" xfId="195"/>
    <cellStyle name="百_NJ09-08_增消两税2012" xfId="196"/>
    <cellStyle name="百_NJ17-34_汇报姜局2.16" xfId="197"/>
    <cellStyle name="百_NJ18-21_基金平衡表5.8" xfId="198"/>
    <cellStyle name="计算 3" xfId="199"/>
    <cellStyle name="°_1_市直提前告知_2013年教科文科预算表" xfId="200"/>
    <cellStyle name="40% - 强调文字颜色 4" xfId="201" builtinId="43"/>
    <cellStyle name="强调文字颜色 5" xfId="202" builtinId="45"/>
    <cellStyle name="差_行政公检法测算_县市旗测算-新科目（含人口规模效应）" xfId="203"/>
    <cellStyle name="40% - 强调文字颜色 5" xfId="204" builtinId="47"/>
    <cellStyle name="差_行政(燃修费)_民生政策最低支出需求" xfId="205"/>
    <cellStyle name="60% - 强调文字颜色 5" xfId="206" builtinId="48"/>
    <cellStyle name="³£_增消两税2012" xfId="207"/>
    <cellStyle name="差_2006年全省财力计算表（中央、决算）" xfId="208"/>
    <cellStyle name="_副本2006-2_报市长" xfId="209"/>
    <cellStyle name="强调文字颜色 6" xfId="210" builtinId="49"/>
    <cellStyle name="好_成本差异系数" xfId="211"/>
    <cellStyle name="百_NJ18-34_2013年" xfId="212"/>
    <cellStyle name="百_NJ09-07_市直提前告知" xfId="213"/>
    <cellStyle name="40% - 强调文字颜色 6" xfId="214" builtinId="51"/>
    <cellStyle name="60% - 强调文字颜色 6" xfId="215" builtinId="52"/>
    <cellStyle name=" _一审汇总" xfId="216"/>
    <cellStyle name="百_NJ18-06_基金平衡表2.3" xfId="217"/>
    <cellStyle name="百_NJ18-11_基金平衡表2.3" xfId="218"/>
    <cellStyle name="百_04-19_汇报姜局2.16" xfId="219"/>
    <cellStyle name=" _报市长" xfId="220"/>
    <cellStyle name="百_NJ18-01_2013年" xfId="221"/>
    <cellStyle name="好_省电力2008年 工作表_2012年年底教育项目调整支出汇总表（程科长）" xfId="222"/>
    <cellStyle name="_NJ17-24_2011结算单定稿" xfId="223"/>
    <cellStyle name=" _2011结算单定稿" xfId="224"/>
    <cellStyle name="_副本2006-2_一审汇总1.27" xfId="225"/>
    <cellStyle name="好_行政（人员）_不含人员经费系数" xfId="226"/>
    <cellStyle name="_一审汇总" xfId="227"/>
    <cellStyle name="差_00省级(打印)_2012年年底教育项目调整支出汇总表（程科长）" xfId="228"/>
    <cellStyle name="Accent4 - 20%" xfId="229"/>
    <cellStyle name="百_NJ18-39_2011结算单定稿" xfId="230"/>
    <cellStyle name="_2009年预算所有打印表格汇总(装订稿)" xfId="231"/>
    <cellStyle name=" _汇报姜局2.16" xfId="232"/>
    <cellStyle name="常规 3 2" xfId="233"/>
    <cellStyle name=" _2013年" xfId="234"/>
    <cellStyle name="好_27重庆" xfId="235"/>
    <cellStyle name=" " xfId="236"/>
    <cellStyle name="???¨" xfId="237"/>
    <cellStyle name="百_NJ17-35_2011结算单定稿" xfId="238"/>
    <cellStyle name=" _基金平衡表2.3" xfId="239"/>
    <cellStyle name="°_基金平衡表2.3" xfId="240"/>
    <cellStyle name="_NJ17-26_2013年" xfId="241"/>
    <cellStyle name="差_Book1" xfId="242"/>
    <cellStyle name=" _人大汇报5.8_2013年教科文科预算表" xfId="243"/>
    <cellStyle name="_NJ17-06_市直提前告知_2013年教科文科预算表" xfId="244"/>
    <cellStyle name=" _基金平衡表5.8" xfId="245"/>
    <cellStyle name="»õ±ò" xfId="246"/>
    <cellStyle name="?§??[0" xfId="247"/>
    <cellStyle name=" _人大汇报5.8" xfId="248"/>
    <cellStyle name="好_Sheet1_2012年年底教育项目调整支出汇总表（程科长）" xfId="249"/>
    <cellStyle name="_2003-17_一审汇总1.27" xfId="250"/>
    <cellStyle name="百_NJ17-22_人大汇报5.8_2013年教科文科预算表" xfId="251"/>
    <cellStyle name="_2006-2_2011结算单定稿" xfId="252"/>
    <cellStyle name="Accent5 - 40%" xfId="253"/>
    <cellStyle name=" _市直提前告知" xfId="254"/>
    <cellStyle name="百_NJ18-05_基金平衡表2.3" xfId="255"/>
    <cellStyle name="百_NJ18-10_基金平衡表2.3" xfId="256"/>
    <cellStyle name="??ì??[" xfId="257"/>
    <cellStyle name=" _市直提前告知_2013年教科文科预算表" xfId="258"/>
    <cellStyle name="Accent4" xfId="259"/>
    <cellStyle name="_NJ17-25_2011结算单定稿" xfId="260"/>
    <cellStyle name="_Book3_基金平衡表5.8" xfId="261"/>
    <cellStyle name="°_副本2006-2_基金平衡表2.3" xfId="262"/>
    <cellStyle name="°_Book3_人大汇报5.8_2013年教科文科预算表" xfId="263"/>
    <cellStyle name="百_NJ17-08_增消两税2012" xfId="264"/>
    <cellStyle name="差_测算总表" xfId="265"/>
    <cellStyle name=" _一审汇总1.27" xfId="266"/>
    <cellStyle name="百_NJ17-25_基金平衡表2.3" xfId="267"/>
    <cellStyle name=" _增消两税2012" xfId="268"/>
    <cellStyle name="??" xfId="269"/>
    <cellStyle name="差_县市旗测算-新科目（20080627）" xfId="270"/>
    <cellStyle name="Accent3 - 60%" xfId="271"/>
    <cellStyle name="百_NJ17-47_增消两税2012" xfId="272"/>
    <cellStyle name="3_一审汇总1.27" xfId="273"/>
    <cellStyle name="_NJ17-26_人大汇报5.8_2013年教科文科预算表" xfId="274"/>
    <cellStyle name="百_NJ18-21_2011结算单定稿" xfId="275"/>
    <cellStyle name="???" xfId="276"/>
    <cellStyle name="好_2010.10.30_2012年年底教育项目调整支出汇总表（程科长）" xfId="277"/>
    <cellStyle name="??¨′" xfId="278"/>
    <cellStyle name="Input [yellow]" xfId="279"/>
    <cellStyle name="好_成本差异系数_2012年年底教育项目调整支出汇总表（程科长）" xfId="280"/>
    <cellStyle name="????" xfId="281"/>
    <cellStyle name="好_县市旗测算-新科目（20080627）_县市旗测算-新科目（含人口规模效应）_2012年年底教育项目调整支出汇总表（程科长）" xfId="282"/>
    <cellStyle name="_NJ18-27_汇报姜局2.16" xfId="283"/>
    <cellStyle name="百_NJ18-39_人大汇报5.8_2013年教科文科预算表" xfId="284"/>
    <cellStyle name="差_行政(燃修费)_不含人员经费系数_2012年年底教育项目调整支出汇总表（程科长）" xfId="285"/>
    <cellStyle name="好_20河南" xfId="286"/>
    <cellStyle name="???_2011结算单定稿" xfId="287"/>
    <cellStyle name="百_NJ18-01" xfId="288"/>
    <cellStyle name="_NJ09-05_汇报姜局2.16" xfId="289"/>
    <cellStyle name="_NJ17-24_市直提前告知_2013年教科文科预算表" xfId="290"/>
    <cellStyle name="千_NJ18-15_2011结算单定稿" xfId="291"/>
    <cellStyle name="°_05_2013年" xfId="292"/>
    <cellStyle name="°_05_报市长" xfId="293"/>
    <cellStyle name="百_NJ18-04_一审汇总" xfId="294"/>
    <cellStyle name="???¨¤" xfId="295"/>
    <cellStyle name="差_城建部门" xfId="296"/>
    <cellStyle name="千位分隔[0] 5 2" xfId="297"/>
    <cellStyle name="_2005-18_人大汇报5.8_2013年教科文科预算表" xfId="298"/>
    <cellStyle name="???§??" xfId="299"/>
    <cellStyle name="百_NJ17-34_2013年" xfId="300"/>
    <cellStyle name="百_03-17" xfId="301"/>
    <cellStyle name="_2005-09_基金平衡表2.3" xfId="302"/>
    <cellStyle name="???à¨" xfId="303"/>
    <cellStyle name="_2005-09_人大汇报5.8_2013年教科文科预算表" xfId="304"/>
    <cellStyle name="°_综合数据" xfId="305"/>
    <cellStyle name="°_市直提前告知" xfId="306"/>
    <cellStyle name="??_2011结算单定稿" xfId="307"/>
    <cellStyle name="??¡" xfId="308"/>
    <cellStyle name="3_05" xfId="309"/>
    <cellStyle name="_29_市直提前告知" xfId="310"/>
    <cellStyle name="??¡à¨" xfId="311"/>
    <cellStyle name="?§??_2011结算单定稿" xfId="312"/>
    <cellStyle name="??¨" xfId="313"/>
    <cellStyle name="°_1_2011结算单定稿" xfId="314"/>
    <cellStyle name="60% - 强调文字颜色 4 2" xfId="315"/>
    <cellStyle name="??¨???" xfId="316"/>
    <cellStyle name="百_NJ18-21_2013年" xfId="317"/>
    <cellStyle name="_分市分省GDP_一审汇总" xfId="318"/>
    <cellStyle name="_17_一审汇总1.27" xfId="319"/>
    <cellStyle name="_副本2006-2" xfId="320"/>
    <cellStyle name="百_NJ17-37_报市长" xfId="321"/>
    <cellStyle name="百_NJ17-42_报市长" xfId="322"/>
    <cellStyle name="3_04-19_增消两税2012" xfId="323"/>
    <cellStyle name="??¨_2011结算单定稿" xfId="324"/>
    <cellStyle name="°_2003-17_人大汇报5.8_2013年教科文科预算表" xfId="325"/>
    <cellStyle name="??¨¬" xfId="326"/>
    <cellStyle name="_2005-17" xfId="327"/>
    <cellStyle name="好_行政公检法测算_2012年年底教育项目调整支出汇总表（程科长）" xfId="328"/>
    <cellStyle name="百_市直提前告知" xfId="329"/>
    <cellStyle name="差_河南省农村义务教育教师绩效工资测算表8-12" xfId="330"/>
    <cellStyle name="??¨¬???" xfId="331"/>
    <cellStyle name="_2006-2_报市长" xfId="332"/>
    <cellStyle name="百_NJ17-60_市直提前告知_2013年教科文科预算表" xfId="333"/>
    <cellStyle name="归盒啦_95" xfId="334"/>
    <cellStyle name="??±" xfId="335"/>
    <cellStyle name="??±ò[" xfId="336"/>
    <cellStyle name="_2003-17_人大汇报5.8" xfId="337"/>
    <cellStyle name="百_NJ17-22" xfId="338"/>
    <cellStyle name="3_2005-19_一审汇总1.27" xfId="339"/>
    <cellStyle name="常规 2" xfId="340"/>
    <cellStyle name="°_纵横对比_市直提前告知_2013年教科文科预算表" xfId="341"/>
    <cellStyle name="_定稿_汇报姜局2.16" xfId="342"/>
    <cellStyle name="好_商品交易所2006--2008年税收" xfId="343"/>
    <cellStyle name="_Book3_市直提前告知" xfId="344"/>
    <cellStyle name="??ì" xfId="345"/>
    <cellStyle name="_NJ17-24_人大汇报5.8_2013年教科文科预算表" xfId="346"/>
    <cellStyle name="差_2007年收支情况及2008年收支预计表(汇总表)_2012年年底教育项目调整支出汇总表（程科长）" xfId="347"/>
    <cellStyle name="千_NJ18-15_市直提前告知" xfId="348"/>
    <cellStyle name="??ì???" xfId="349"/>
    <cellStyle name="好_文体广播事业(按照总人口测算）—20080416" xfId="350"/>
    <cellStyle name="_副本2006-2_汇报姜局2.16" xfId="351"/>
    <cellStyle name="百_05_市直提前告知" xfId="352"/>
    <cellStyle name="_2011年预算业务专项经费审核表（第六稿）" xfId="353"/>
    <cellStyle name="?¡ì??¡¤" xfId="354"/>
    <cellStyle name="_2010.10.30" xfId="355"/>
    <cellStyle name="?§" xfId="356"/>
    <cellStyle name="Style 1" xfId="357"/>
    <cellStyle name="?§?" xfId="358"/>
    <cellStyle name="差_人员工资和公用经费3_2012年年底教育项目调整支出汇总表（程科长）" xfId="359"/>
    <cellStyle name="_05_增消两税2012" xfId="360"/>
    <cellStyle name="°_17_基金平衡表5.8" xfId="361"/>
    <cellStyle name="_17_基金平衡表2.3" xfId="362"/>
    <cellStyle name="强调文字颜色 5 2" xfId="363"/>
    <cellStyle name="差_一审汇总" xfId="364"/>
    <cellStyle name="3_报市长" xfId="365"/>
    <cellStyle name="百_NJ18-19_2011结算单定稿" xfId="366"/>
    <cellStyle name="?§??" xfId="367"/>
    <cellStyle name="Norma,_laroux_4_营业在建 (2)_E21" xfId="368"/>
    <cellStyle name="?§?_2011结算单定稿" xfId="369"/>
    <cellStyle name="标题 3 3" xfId="370"/>
    <cellStyle name="°_定稿_市直提前告知" xfId="371"/>
    <cellStyle name="?§_2011结算单定稿" xfId="372"/>
    <cellStyle name="?鹎%U龡&amp;H齲_x0001_C铣_x0014__x0007__x0001__x0001_" xfId="373"/>
    <cellStyle name="_NJ17-25" xfId="374"/>
    <cellStyle name="_NJ18-13_人大汇报5.8" xfId="375"/>
    <cellStyle name="百_NJ17-22_汇报姜局2.16" xfId="376"/>
    <cellStyle name="百_NJ09-08_基金平衡表2.3" xfId="377"/>
    <cellStyle name="_05" xfId="378"/>
    <cellStyle name="百_NJ18-04_基金平衡表5.8" xfId="379"/>
    <cellStyle name="_2005-19_人大汇报5.8" xfId="380"/>
    <cellStyle name="百_NJ17-22_一审汇总" xfId="381"/>
    <cellStyle name="百_NJ18-18_增消两税2012" xfId="382"/>
    <cellStyle name="百_NJ18-23_增消两税2012" xfId="383"/>
    <cellStyle name="3" xfId="384"/>
    <cellStyle name="_NJ18-13_汇报姜局2.16" xfId="385"/>
    <cellStyle name="_05_2011结算单定稿" xfId="386"/>
    <cellStyle name="°_人大汇报5.8" xfId="387"/>
    <cellStyle name="百_基金平衡表5.8" xfId="388"/>
    <cellStyle name="好_卫生(按照总人口测算）—20080416_2012年年底教育项目调整支出汇总表（程科长）" xfId="389"/>
    <cellStyle name="_2005-19_汇报姜局2.16" xfId="390"/>
    <cellStyle name="百_05_人大汇报5.8" xfId="391"/>
    <cellStyle name="百_NJ17-37_基金平衡表5.8" xfId="392"/>
    <cellStyle name="百_NJ17-42_基金平衡表5.8" xfId="393"/>
    <cellStyle name="常规 11 3" xfId="394"/>
    <cellStyle name="差_省电力2008年 工作表" xfId="395"/>
    <cellStyle name="_综合数据_增消两税2012" xfId="396"/>
    <cellStyle name="常规 2 3 2 2" xfId="397"/>
    <cellStyle name="_05_2013年" xfId="398"/>
    <cellStyle name="百_NJ17-37_人大汇报5.8_2013年教科文科预算表" xfId="399"/>
    <cellStyle name="百_NJ17-42_人大汇报5.8_2013年教科文科预算表" xfId="400"/>
    <cellStyle name="百_2011结算单定稿" xfId="401"/>
    <cellStyle name="°_17_汇报姜局2.16" xfId="402"/>
    <cellStyle name="_05_报市长" xfId="403"/>
    <cellStyle name="_NJ17-25_一审汇总" xfId="404"/>
    <cellStyle name="_副本2006-2_增消两税2012" xfId="405"/>
    <cellStyle name="_副本2006-2_基金平衡表5.8" xfId="406"/>
    <cellStyle name="_05_汇报姜局2.16" xfId="407"/>
    <cellStyle name="强调文字颜色 2 3" xfId="408"/>
    <cellStyle name="百_NJ17-07_报市长" xfId="409"/>
    <cellStyle name="_05_基金平衡表5.8" xfId="410"/>
    <cellStyle name="百_NJ17-35_人大汇报5.8" xfId="411"/>
    <cellStyle name="_定稿_2011结算单定稿" xfId="412"/>
    <cellStyle name="_05_人大汇报5.8" xfId="413"/>
    <cellStyle name="_13" xfId="414"/>
    <cellStyle name="_05_人大汇报5.8_2013年教科文科预算表" xfId="415"/>
    <cellStyle name="差_县区小报告_2012年年底教育项目调整支出汇总表（程科长）" xfId="416"/>
    <cellStyle name="3￡_基金平衡表5.8" xfId="417"/>
    <cellStyle name="°_2006-2_人大汇报5.8" xfId="418"/>
    <cellStyle name="_分市分省GDP_增消两税2012" xfId="419"/>
    <cellStyle name="好_Book1_2012年年底教育项目调整支出汇总表（程科长）" xfId="420"/>
    <cellStyle name="_05_市直提前告知" xfId="421"/>
    <cellStyle name="百_2005-18_2013年" xfId="422"/>
    <cellStyle name="°_05_人大汇报5.8" xfId="423"/>
    <cellStyle name="千_增消两税2012" xfId="424"/>
    <cellStyle name="差_卫生(按照总人口测算）—20080416" xfId="425"/>
    <cellStyle name="百_NJ17-54" xfId="426"/>
    <cellStyle name="°_2006-2_人大汇报5.8_2013年教科文科预算表" xfId="427"/>
    <cellStyle name="百_NJ18-06_汇报姜局2.16" xfId="428"/>
    <cellStyle name="百_NJ18-11_汇报姜局2.16" xfId="429"/>
    <cellStyle name="_05_市直提前告知_2013年教科文科预算表" xfId="430"/>
    <cellStyle name="_05_一审汇总" xfId="431"/>
    <cellStyle name="40% - 强调文字颜色 1 2" xfId="432"/>
    <cellStyle name="3_04-19_基金平衡表2.3" xfId="433"/>
    <cellStyle name="_05_一审汇总1.27" xfId="434"/>
    <cellStyle name="百_NJ17-16_2013年" xfId="435"/>
    <cellStyle name="百_NJ17-21_2013年" xfId="436"/>
    <cellStyle name="百_NJ17-25_市直提前告知" xfId="437"/>
    <cellStyle name="°_副本2006-2_市直提前告知" xfId="438"/>
    <cellStyle name="百_NJ18-19_基金平衡表2.3" xfId="439"/>
    <cellStyle name="°_2003-17_2013年" xfId="440"/>
    <cellStyle name="百_NJ18-07_增消两税2012" xfId="441"/>
    <cellStyle name="百_NJ18-12_增消两税2012" xfId="442"/>
    <cellStyle name="_05预算类" xfId="443"/>
    <cellStyle name="常规 2 5 3" xfId="444"/>
    <cellStyle name="百_2005-18_增消两税2012" xfId="445"/>
    <cellStyle name="差_2006年28四川_2012年年底教育项目调整支出汇总表（程科长）" xfId="446"/>
    <cellStyle name="_1" xfId="447"/>
    <cellStyle name="3_03-17_增消两税2012" xfId="448"/>
    <cellStyle name="_副本2006-2新_基金平衡表5.8" xfId="449"/>
    <cellStyle name="_13-19" xfId="450"/>
    <cellStyle name="标题 1 2" xfId="451"/>
    <cellStyle name="_13-19(1)" xfId="452"/>
    <cellStyle name="_16" xfId="453"/>
    <cellStyle name="百_NJ09-04_人大汇报5.8" xfId="454"/>
    <cellStyle name="千位分隔[0] 3 2" xfId="455"/>
    <cellStyle name="_17" xfId="456"/>
    <cellStyle name="_2012结转明细表" xfId="457"/>
    <cellStyle name="百_封面_增消两税2012" xfId="458"/>
    <cellStyle name="_17_2013年" xfId="459"/>
    <cellStyle name="好_汇总-县级财政报表附表_2012年年底教育项目调整支出汇总表（程科长）" xfId="460"/>
    <cellStyle name="_2003-17_2011结算单定稿" xfId="461"/>
    <cellStyle name="_17_报市长" xfId="462"/>
    <cellStyle name="_17_汇报姜局2.16" xfId="463"/>
    <cellStyle name="_17_人大汇报5.8" xfId="464"/>
    <cellStyle name="好_农林水和城市维护标准支出20080505－县区合计_不含人员经费系数" xfId="465"/>
    <cellStyle name="Total" xfId="466"/>
    <cellStyle name="百_NJ18-03_一审汇总1.27" xfId="467"/>
    <cellStyle name="_17_人大汇报5.8_2013年教科文科预算表" xfId="468"/>
    <cellStyle name="好_第一部分：综合全" xfId="469"/>
    <cellStyle name="标题 5" xfId="470"/>
    <cellStyle name="_17_市直提前告知" xfId="471"/>
    <cellStyle name="_NJ17-06_汇报姜局2.16" xfId="472"/>
    <cellStyle name="常规 11 4 2" xfId="473"/>
    <cellStyle name="差_青海 缺口县区测算(地方填报)" xfId="474"/>
    <cellStyle name="_2005-18_增消两税2012" xfId="475"/>
    <cellStyle name="_17_市直提前告知_2013年教科文科预算表" xfId="476"/>
    <cellStyle name="百_NJ18-27_汇报姜局2.16" xfId="477"/>
    <cellStyle name="百_NJ18-32_汇报姜局2.16" xfId="478"/>
    <cellStyle name="常规 25 2" xfId="479"/>
    <cellStyle name="百_03-17_增消两税2012" xfId="480"/>
    <cellStyle name="_副本2006-2新" xfId="481"/>
    <cellStyle name="百_NJ18-34_人大汇报5.8" xfId="482"/>
    <cellStyle name="_17_一审汇总" xfId="483"/>
    <cellStyle name="百_NJ09-07_人大汇报5.8" xfId="484"/>
    <cellStyle name="好_28四川_2012年年底教育项目调整支出汇总表（程科长）" xfId="485"/>
    <cellStyle name="20% - 强调文字颜色 4 2" xfId="486"/>
    <cellStyle name="_17_增消两税2012" xfId="487"/>
    <cellStyle name="百_NJ18-21_人大汇报5.8_2013年教科文科预算表" xfId="488"/>
    <cellStyle name="_29_基金平衡表2.3" xfId="489"/>
    <cellStyle name="°_纵横对比_一审汇总" xfId="490"/>
    <cellStyle name="差_2009年市与各县(市、区)年终决算结算单(草案)定稿" xfId="491"/>
    <cellStyle name="好_2006年27重庆_2012年年底教育项目调整支出汇总表（程科长）" xfId="492"/>
    <cellStyle name="_29_市直提前告知_2013年教科文科预算表" xfId="493"/>
    <cellStyle name="百_NJ18-21_人大汇报5.8" xfId="494"/>
    <cellStyle name="_2003-17" xfId="495"/>
    <cellStyle name="_2003-17_2013年" xfId="496"/>
    <cellStyle name="_副本2006-2新_报市长" xfId="497"/>
    <cellStyle name="_2003-17_基金平衡表2.3" xfId="498"/>
    <cellStyle name="好_2007年一般预算支出剔除_2012年年底教育项目调整支出汇总表（程科长）" xfId="499"/>
    <cellStyle name="_副本2006-2_市直提前告知" xfId="500"/>
    <cellStyle name="_2003-17_人大汇报5.8_2013年教科文科预算表" xfId="501"/>
    <cellStyle name="_2003-17_市直提前告知" xfId="502"/>
    <cellStyle name="Ç§î»_2011结算单定稿" xfId="503"/>
    <cellStyle name="解释性文本 3 2" xfId="504"/>
    <cellStyle name="差_2006年30云南" xfId="505"/>
    <cellStyle name="百_04-19_增消两税2012" xfId="506"/>
    <cellStyle name="_2003-17_市直提前告知_2013年教科文科预算表" xfId="507"/>
    <cellStyle name="差_缺口消化情况_2012年年底教育项目调整支出汇总表（程科长）" xfId="508"/>
    <cellStyle name="°_综合数据_一审汇总1.27" xfId="509"/>
    <cellStyle name="好_丽江汇总_2012年年底教育项目调整支出汇总表（程科长）" xfId="510"/>
    <cellStyle name="百_NJ09-07_人大汇报5.8_2013年教科文科预算表" xfId="511"/>
    <cellStyle name="_2003-17_一审汇总" xfId="512"/>
    <cellStyle name="差 3" xfId="513"/>
    <cellStyle name="差_2010.10.30_2012年年底教育项目调整支出汇总表（程科长）" xfId="514"/>
    <cellStyle name="_2003-17_增消两税2012" xfId="515"/>
    <cellStyle name="_定稿_报市长" xfId="516"/>
    <cellStyle name="°_纵横对比_基金平衡表2.3" xfId="517"/>
    <cellStyle name="_2005-09" xfId="518"/>
    <cellStyle name="百_NJ17-34_一审汇总1.27" xfId="519"/>
    <cellStyle name="³£_报市长" xfId="520"/>
    <cellStyle name="_2005-09_2011结算单定稿" xfId="521"/>
    <cellStyle name="好_财政总收入" xfId="522"/>
    <cellStyle name="_NJ18-27_市直提前告知" xfId="523"/>
    <cellStyle name="_NJ09-05_市直提前告知" xfId="524"/>
    <cellStyle name="百_NJ17-25_一审汇总" xfId="525"/>
    <cellStyle name="°_副本2006-2_一审汇总" xfId="526"/>
    <cellStyle name="_2005-09_2013年" xfId="527"/>
    <cellStyle name="差_2011.1-6转移支付" xfId="528"/>
    <cellStyle name="_2005-09_报市长" xfId="529"/>
    <cellStyle name="_NJ17-06_人大汇报5.8" xfId="530"/>
    <cellStyle name="_2005-09_汇报姜局2.16" xfId="531"/>
    <cellStyle name="差_复件 复件 2010年预算表格－2010-03-26-（含表间 公式）" xfId="532"/>
    <cellStyle name="_2005-09_基金平衡表5.8" xfId="533"/>
    <cellStyle name="百_NJ17-11_基金平衡表2.3" xfId="534"/>
    <cellStyle name="百_NJ18-18_2013年" xfId="535"/>
    <cellStyle name="百_NJ18-23_2013年" xfId="536"/>
    <cellStyle name="_Book3_增消两税2012" xfId="537"/>
    <cellStyle name="好_2007年一般预算支出剔除" xfId="538"/>
    <cellStyle name="常_基金平衡表5.8" xfId="539"/>
    <cellStyle name="_2005-09_市直提前告知" xfId="540"/>
    <cellStyle name="3_03-17_2013年" xfId="541"/>
    <cellStyle name="百_NJ17-22_报市长" xfId="542"/>
    <cellStyle name="千_NJ17-26" xfId="543"/>
    <cellStyle name="_2005-09_市直提前告知_2013年教科文科预算表" xfId="544"/>
    <cellStyle name="_分市分省GDP_基金平衡表2.3" xfId="545"/>
    <cellStyle name="°_2003-17_市直提前告知" xfId="546"/>
    <cellStyle name="千_NJ17-26_人大汇报5.8" xfId="547"/>
    <cellStyle name="_2005-09_一审汇总" xfId="548"/>
    <cellStyle name="_2005-09_一审汇总1.27" xfId="549"/>
    <cellStyle name="_2005-09_增消两税2012" xfId="550"/>
    <cellStyle name="_2005-17_2011结算单定稿" xfId="551"/>
    <cellStyle name="_2005-17_2013年" xfId="552"/>
    <cellStyle name="3?ê" xfId="553"/>
    <cellStyle name="_2005-17_报市长" xfId="554"/>
    <cellStyle name="好_分县成本差异系数_不含人员经费系数" xfId="555"/>
    <cellStyle name="常规_2011年预算执行及2012年收支预算（基金）" xfId="556"/>
    <cellStyle name="百_NJ17-25_2011结算单定稿" xfId="557"/>
    <cellStyle name="°_副本2006-2_2011结算单定稿" xfId="558"/>
    <cellStyle name="_2005-17_基金平衡表2.3" xfId="559"/>
    <cellStyle name="_2005-17_人大汇报5.8" xfId="560"/>
    <cellStyle name="差_安徽 缺口县区测算(地方填报)1" xfId="561"/>
    <cellStyle name="百_NJ09-04_2013年" xfId="562"/>
    <cellStyle name="百_NJ18-08_基金平衡表2.3" xfId="563"/>
    <cellStyle name="百_NJ18-13_基金平衡表2.3" xfId="564"/>
    <cellStyle name="百_NJ18-01_增消两税2012" xfId="565"/>
    <cellStyle name="_2005-17_人大汇报5.8_2013年教科文科预算表" xfId="566"/>
    <cellStyle name="差_第五部分(才淼、饶永宏）_2012年年底教育项目调整支出汇总表（程科长）" xfId="567"/>
    <cellStyle name="_2005-17_市直提前告知" xfId="568"/>
    <cellStyle name="_2005-17_市直提前告知_2013年教科文科预算表" xfId="569"/>
    <cellStyle name="_2005-19_基金平衡表5.8" xfId="570"/>
    <cellStyle name="_NJ18-27_增消两税2012" xfId="571"/>
    <cellStyle name="_NJ09-05_增消两税2012" xfId="572"/>
    <cellStyle name="_NJ17-26_汇报姜局2.16" xfId="573"/>
    <cellStyle name="百_封面_一审汇总" xfId="574"/>
    <cellStyle name="_NJ18-13_基金平衡表5.8" xfId="575"/>
    <cellStyle name="好_县市旗测算-新科目（20080627）_2012年年底教育项目调整支出汇总表（程科长）" xfId="576"/>
    <cellStyle name="常_市直提前告知" xfId="577"/>
    <cellStyle name="°_报市长" xfId="578"/>
    <cellStyle name="好_2006年全省财力计算表（中央、决算）" xfId="579"/>
    <cellStyle name="_2005-17_一审汇总" xfId="580"/>
    <cellStyle name="差_2008年一般预算支出预计_2012年年底教育项目调整支出汇总表（程科长）" xfId="581"/>
    <cellStyle name="好_附表_2012年年底教育项目调整支出汇总表（程科长）" xfId="582"/>
    <cellStyle name="_2005-17_一审汇总1.27" xfId="583"/>
    <cellStyle name="_29_2013年" xfId="584"/>
    <cellStyle name="百_NJ17-39_市直提前告知" xfId="585"/>
    <cellStyle name="3_03-17_人大汇报5.8_2013年教科文科预算表" xfId="586"/>
    <cellStyle name="_2005-17_增消两税2012" xfId="587"/>
    <cellStyle name="_2005-18" xfId="588"/>
    <cellStyle name="_2005-18_2011结算单定稿" xfId="589"/>
    <cellStyle name="_副本2006-2新_汇报姜局2.16" xfId="590"/>
    <cellStyle name="常规 10" xfId="591"/>
    <cellStyle name="_2005-18_2013年" xfId="592"/>
    <cellStyle name="_2005-18_报市长" xfId="593"/>
    <cellStyle name="差_出口退税核对" xfId="594"/>
    <cellStyle name="_NJ17-26_基金平衡表2.3" xfId="595"/>
    <cellStyle name="好_接转_2012年年底教育项目调整支出汇总表（程科长）" xfId="596"/>
    <cellStyle name="°_05_一审汇总1.27" xfId="597"/>
    <cellStyle name="百_NJ18-02_市直提前告知" xfId="598"/>
    <cellStyle name="百_NJ09-03" xfId="599"/>
    <cellStyle name="_2005-18_汇报姜局2.16" xfId="600"/>
    <cellStyle name="好_2008年支出调整" xfId="601"/>
    <cellStyle name="3_封面_报市长" xfId="602"/>
    <cellStyle name="_NJ18-27_人大汇报5.8" xfId="603"/>
    <cellStyle name="_2005-18_基金平衡表2.3" xfId="604"/>
    <cellStyle name="_NJ09-05_人大汇报5.8" xfId="605"/>
    <cellStyle name="_NJ17-25_汇报姜局2.16" xfId="606"/>
    <cellStyle name="百_NJ17-62_人大汇报5.8" xfId="607"/>
    <cellStyle name="差_分县成本差异系数" xfId="608"/>
    <cellStyle name="_2005-18_基金平衡表5.8" xfId="609"/>
    <cellStyle name="°_纵横对比" xfId="610"/>
    <cellStyle name="_NJ17-24_市直提前告知" xfId="611"/>
    <cellStyle name="差_河南 缺口县区测算(地方填报白)_2012年年底教育项目调整支出汇总表（程科长）" xfId="612"/>
    <cellStyle name="_2005-18_人大汇报5.8" xfId="613"/>
    <cellStyle name="常规 11 2 2 3" xfId="614"/>
    <cellStyle name="_2005-18_市直提前告知" xfId="615"/>
    <cellStyle name="3￡_2013年" xfId="616"/>
    <cellStyle name="好_14安徽" xfId="617"/>
    <cellStyle name="°_Book3_汇报姜局2.16" xfId="618"/>
    <cellStyle name="差_检验表（调整后）" xfId="619"/>
    <cellStyle name="百_03-17_一审汇总" xfId="620"/>
    <cellStyle name="_2005-18_市直提前告知_2013年教科文科预算表" xfId="621"/>
    <cellStyle name="_2006-2" xfId="622"/>
    <cellStyle name="_2005-18_一审汇总1.27" xfId="623"/>
    <cellStyle name="_NJ18-13" xfId="624"/>
    <cellStyle name="_报市长" xfId="625"/>
    <cellStyle name="差_缺口县区测算(按2007支出增长25%测算)_2012年年底教育项目调整支出汇总表（程科长）" xfId="626"/>
    <cellStyle name="_2005-19" xfId="627"/>
    <cellStyle name="百_NJ17-54_人大汇报5.8_2013年教科文科预算表" xfId="628"/>
    <cellStyle name="_NJ18-13_2011结算单定稿" xfId="629"/>
    <cellStyle name="°_副本2006-2新_市直提前告知_2013年教科文科预算表" xfId="630"/>
    <cellStyle name="_2005-19_2011结算单定稿" xfId="631"/>
    <cellStyle name="_2005-19_2013年" xfId="632"/>
    <cellStyle name="_NJ18-13_基金平衡表2.3" xfId="633"/>
    <cellStyle name="_Book3_报市长" xfId="634"/>
    <cellStyle name="_2005-19_基金平衡表2.3" xfId="635"/>
    <cellStyle name="_NJ18-13_2013年" xfId="636"/>
    <cellStyle name="_2006-2_增消两税2012" xfId="637"/>
    <cellStyle name="_NJ18-13_报市长" xfId="638"/>
    <cellStyle name="百_NJ17-54_人大汇报5.8" xfId="639"/>
    <cellStyle name="°_副本2006-2新_市直提前告知" xfId="640"/>
    <cellStyle name="_2005-19_报市长" xfId="641"/>
    <cellStyle name="°_NJ17-14_市直提前告知" xfId="642"/>
    <cellStyle name="好_县市旗测算20080508_不含人员经费系数_2012年年底教育项目调整支出汇总表（程科长）" xfId="643"/>
    <cellStyle name="_NJ18-13_人大汇报5.8_2013年教科文科预算表" xfId="644"/>
    <cellStyle name="差_34青海_2012年年底教育项目调整支出汇总表（程科长）" xfId="645"/>
    <cellStyle name="_2005-19_人大汇报5.8_2013年教科文科预算表" xfId="646"/>
    <cellStyle name="3_05_人大汇报5.8" xfId="647"/>
    <cellStyle name="差_行政(燃修费)_县市旗测算-新科目（含人口规模效应）" xfId="648"/>
    <cellStyle name="_NJ18-13_市直提前告知" xfId="649"/>
    <cellStyle name="°_2003-17_报市长" xfId="650"/>
    <cellStyle name="输入 2" xfId="651"/>
    <cellStyle name="_2005-19_市直提前告知" xfId="652"/>
    <cellStyle name="_NJ18-13_市直提前告知_2013年教科文科预算表" xfId="653"/>
    <cellStyle name="差_县区合并测算20080423(按照各省比重）" xfId="654"/>
    <cellStyle name="3_05_人大汇报5.8_2013年教科文科预算表" xfId="655"/>
    <cellStyle name="差_09黑龙江_2012年年底教育项目调整支出汇总表（程科长）" xfId="656"/>
    <cellStyle name="_2005-19_市直提前告知_2013年教科文科预算表" xfId="657"/>
    <cellStyle name="_基建" xfId="658"/>
    <cellStyle name="3_2005-19_2011结算单定稿" xfId="659"/>
    <cellStyle name="样式 1" xfId="660"/>
    <cellStyle name="_NJ18-13_一审汇总" xfId="661"/>
    <cellStyle name="百_NJ09-03_人大汇报5.8_2013年教科文科预算表" xfId="662"/>
    <cellStyle name="_2005-19_一审汇总" xfId="663"/>
    <cellStyle name="_NJ18-13_一审汇总1.27" xfId="664"/>
    <cellStyle name="常规 2 2 5 2" xfId="665"/>
    <cellStyle name="3_增消两税2012" xfId="666"/>
    <cellStyle name="百_NJ18-06_一审汇总" xfId="667"/>
    <cellStyle name="百_NJ18-11_一审汇总" xfId="668"/>
    <cellStyle name="_2005-19_一审汇总1.27" xfId="669"/>
    <cellStyle name="好_行政公检法测算_县市旗测算-新科目（含人口规模效应）" xfId="670"/>
    <cellStyle name="_2005-19_增消两税2012" xfId="671"/>
    <cellStyle name="_基金平衡表5.8" xfId="672"/>
    <cellStyle name="_NJ18-13_增消两税2012" xfId="673"/>
    <cellStyle name="差_2008结算事项" xfId="674"/>
    <cellStyle name="°_17" xfId="675"/>
    <cellStyle name="好_民生政策最低支出需求_2012年年底教育项目调整支出汇总表（程科长）" xfId="676"/>
    <cellStyle name="_2006-2_2013年" xfId="677"/>
    <cellStyle name="差_其他部门(按照总人口测算）—20080416_县市旗测算-新科目（含人口规模效应）" xfId="678"/>
    <cellStyle name="_NJ17-25_市直提前告知" xfId="679"/>
    <cellStyle name="_副本2006-2新_市直提前告知_2013年教科文科预算表" xfId="680"/>
    <cellStyle name="常规 4 2 2 2 2" xfId="681"/>
    <cellStyle name="_2006-2_汇报姜局2.16" xfId="682"/>
    <cellStyle name="常规 2 7 2" xfId="683"/>
    <cellStyle name="_Book1" xfId="684"/>
    <cellStyle name="_2006-2_基金平衡表2.3" xfId="685"/>
    <cellStyle name="_2006-2_基金平衡表5.8" xfId="686"/>
    <cellStyle name="_泽光表" xfId="687"/>
    <cellStyle name="百_NJ18-01_基金平衡表2.3" xfId="688"/>
    <cellStyle name="°_基金平衡表5.8" xfId="689"/>
    <cellStyle name="_2006-2_人大汇报5.8" xfId="690"/>
    <cellStyle name="_2006-2_人大汇报5.8_2013年教科文科预算表" xfId="691"/>
    <cellStyle name="百_2005-18_市直提前告知" xfId="692"/>
    <cellStyle name="_2006-2_市直提前告知" xfId="693"/>
    <cellStyle name="Percent [2]" xfId="694"/>
    <cellStyle name="_2006-2_市直提前告知_2013年教科文科预算表" xfId="695"/>
    <cellStyle name="Accent3 - 20%" xfId="696"/>
    <cellStyle name="_2006-2_一审汇总" xfId="697"/>
    <cellStyle name="_NJ17-25_2013年" xfId="698"/>
    <cellStyle name="3_2005-18_基金平衡表2.3" xfId="699"/>
    <cellStyle name="_2006-2_一审汇总1.27" xfId="700"/>
    <cellStyle name="_Book3_一审汇总" xfId="701"/>
    <cellStyle name="常规 25" xfId="702"/>
    <cellStyle name="_2009年基本建设资金支出预算(草案)3.3" xfId="703"/>
    <cellStyle name="百_封面_2011结算单定稿" xfId="704"/>
    <cellStyle name="°_副本2006-2新_一审汇总1.27" xfId="705"/>
    <cellStyle name="_NJ17-24_2013年" xfId="706"/>
    <cellStyle name="_2010省对市县转移支付测算表(10-21）" xfId="707"/>
    <cellStyle name="°_综合数据_一审汇总" xfId="708"/>
    <cellStyle name="好_2008年支出核定_2012年年底教育项目调整支出汇总表（程科长）" xfId="709"/>
    <cellStyle name="_NJ17-25_市直提前告知_2013年教科文科预算表" xfId="710"/>
    <cellStyle name="_2011结算单" xfId="711"/>
    <cellStyle name="好_检验表（调整后）_2012年年底教育项目调整支出汇总表（程科长）" xfId="712"/>
    <cellStyle name="Accent1" xfId="713"/>
    <cellStyle name="百_NJ17-39_人大汇报5.8_2013年教科文科预算表" xfId="714"/>
    <cellStyle name="差_电力公司增值税划转" xfId="715"/>
    <cellStyle name="_2011年预算业务专项经费审核表（第十稿）" xfId="716"/>
    <cellStyle name="3_04-19_市直提前告知" xfId="717"/>
    <cellStyle name="百_NJ18-03_增消两税2012" xfId="718"/>
    <cellStyle name="差_成本差异系数（含人口规模）" xfId="719"/>
    <cellStyle name="_29" xfId="720"/>
    <cellStyle name="_29_2011结算单定稿" xfId="721"/>
    <cellStyle name="百_NJ17-60_人大汇报5.8" xfId="722"/>
    <cellStyle name="千_NJ17-26_增消两税2012" xfId="723"/>
    <cellStyle name="_29_报市长" xfId="724"/>
    <cellStyle name="百_NJ17-16_一审汇总1.27" xfId="725"/>
    <cellStyle name="百_NJ17-21_一审汇总1.27" xfId="726"/>
    <cellStyle name="_29_汇报姜局2.16" xfId="727"/>
    <cellStyle name="_分市分省GDP_2011结算单定稿" xfId="728"/>
    <cellStyle name="差_分析缺口率" xfId="729"/>
    <cellStyle name="_29_基金平衡表5.8" xfId="730"/>
    <cellStyle name="_副本2006-2新_一审汇总" xfId="731"/>
    <cellStyle name="百_NJ18-17_汇报姜局2.16" xfId="732"/>
    <cellStyle name="_29_人大汇报5.8" xfId="733"/>
    <cellStyle name="_29_人大汇报5.8_2013年教科文科预算表" xfId="734"/>
    <cellStyle name="好_34青海_1" xfId="735"/>
    <cellStyle name="_29_一审汇总" xfId="736"/>
    <cellStyle name="_定稿" xfId="737"/>
    <cellStyle name="_29_一审汇总1.27" xfId="738"/>
    <cellStyle name="百_NJ17-19_一审汇总1.27" xfId="739"/>
    <cellStyle name="千位分" xfId="740"/>
    <cellStyle name="差_山东省民生支出标准_2012年年底教育项目调整支出汇总表（程科长）" xfId="741"/>
    <cellStyle name="_NJ18-27" xfId="742"/>
    <cellStyle name="差_33甘肃" xfId="743"/>
    <cellStyle name="3_封面_市直提前告知" xfId="744"/>
    <cellStyle name="好_2006年全省财力计算表（中央、决算）_2012年年底教育项目调整支出汇总表（程科长）" xfId="745"/>
    <cellStyle name="°_Book3_基金平衡表5.8" xfId="746"/>
    <cellStyle name="_29_增消两税2012" xfId="747"/>
    <cellStyle name="_NJ09-05" xfId="748"/>
    <cellStyle name="标题 4 3" xfId="749"/>
    <cellStyle name="_999" xfId="750"/>
    <cellStyle name="差_1-12月份预测" xfId="751"/>
    <cellStyle name="差_2006年33甘肃" xfId="752"/>
    <cellStyle name="好_34青海_1_2012年年底教育项目调整支出汇总表（程科长）" xfId="753"/>
    <cellStyle name="Currency [0] 2" xfId="754"/>
    <cellStyle name="好_县市旗测算20080508_不含人员经费系数" xfId="755"/>
    <cellStyle name="差_34青海" xfId="756"/>
    <cellStyle name="_Book3" xfId="757"/>
    <cellStyle name="差_文体广播事业(按照总人口测算）—20080416_不含人员经费系数" xfId="758"/>
    <cellStyle name="3_2005-18_市直提前告知" xfId="759"/>
    <cellStyle name="_Book3_2011结算单定稿" xfId="760"/>
    <cellStyle name="好_行政(燃修费)_不含人员经费系数" xfId="761"/>
    <cellStyle name="_Book3_2013年" xfId="762"/>
    <cellStyle name="百_03-17_人大汇报5.8_2013年教科文科预算表" xfId="763"/>
    <cellStyle name="好_2007年结算已定项目对账单" xfId="764"/>
    <cellStyle name="°_2006-2_增消两税2012" xfId="765"/>
    <cellStyle name="百_2005-18_基金平衡表2.3" xfId="766"/>
    <cellStyle name="百_NJ17-26_2013年" xfId="767"/>
    <cellStyle name="百_NJ17-26_市直提前告知" xfId="768"/>
    <cellStyle name="_Book3_汇报姜局2.16" xfId="769"/>
    <cellStyle name="百_NJ18-04_2011结算单定稿" xfId="770"/>
    <cellStyle name="百_NJ18-34" xfId="771"/>
    <cellStyle name="差_行政增资" xfId="772"/>
    <cellStyle name="_结转" xfId="773"/>
    <cellStyle name="百_NJ09-07" xfId="774"/>
    <cellStyle name="_Book3_基金平衡表2.3" xfId="775"/>
    <cellStyle name="百_NJ17-18_市直提前告知_2013年教科文科预算表" xfId="776"/>
    <cellStyle name="百_NJ17-23_市直提前告知_2013年教科文科预算表" xfId="777"/>
    <cellStyle name="好_转移支付" xfId="778"/>
    <cellStyle name="3_2005-19_一审汇总" xfId="779"/>
    <cellStyle name="_Book3_人大汇报5.8" xfId="780"/>
    <cellStyle name="好_批复汇总表（调整后）" xfId="781"/>
    <cellStyle name="差_增消两税返还_2012年年底教育项目调整支出汇总表（程科长）" xfId="782"/>
    <cellStyle name="_Book3_人大汇报5.8_2013年教科文科预算表" xfId="783"/>
    <cellStyle name="_Book3_市直提前告知_2013年教科文科预算表" xfId="784"/>
    <cellStyle name="差_南水北调工程测算表" xfId="785"/>
    <cellStyle name="百_2005-18_人大汇报5.8_2013年教科文科预算表" xfId="786"/>
    <cellStyle name="_ET_STYLE_NoName_00_" xfId="787"/>
    <cellStyle name="_ET_STYLE_NoName_00__2012年市本级基建预算（草案）20120128" xfId="788"/>
    <cellStyle name="Accent5 - 20%" xfId="789"/>
    <cellStyle name="°_05_市直提前告知_2013年教科文科预算表" xfId="790"/>
    <cellStyle name="_ET_STYLE_NoName_00__2012年市政府投资建议计划（上人代会后修改）" xfId="791"/>
    <cellStyle name="_NJ18-27_2011结算单定稿" xfId="792"/>
    <cellStyle name="百_NJ18-18_基金平衡表2.3" xfId="793"/>
    <cellStyle name="百_NJ18-23_基金平衡表2.3" xfId="794"/>
    <cellStyle name="百_NJ18-06_增消两税2012" xfId="795"/>
    <cellStyle name="百_NJ18-11_增消两税2012" xfId="796"/>
    <cellStyle name="_NJ09-05_2011结算单定稿" xfId="797"/>
    <cellStyle name="百_NJ18-38_市直提前告知_2013年教科文科预算表" xfId="798"/>
    <cellStyle name="百_NJ18-43_市直提前告知_2013年教科文科预算表" xfId="799"/>
    <cellStyle name="_NJ09-05_2013年" xfId="800"/>
    <cellStyle name="_定稿_人大汇报5.8" xfId="801"/>
    <cellStyle name="差_缺口县区测算(按核定人数)" xfId="802"/>
    <cellStyle name="_NJ18-27_2013年" xfId="803"/>
    <cellStyle name="_NJ18-27_报市长" xfId="804"/>
    <cellStyle name="百_NJ18-03_市直提前告知" xfId="805"/>
    <cellStyle name="_NJ09-05_报市长" xfId="806"/>
    <cellStyle name="°_定稿_人大汇报5.8" xfId="807"/>
    <cellStyle name="差_河南省----2009-05-21（补充数据）_2012年年底教育项目调整支出汇总表（程科长）" xfId="808"/>
    <cellStyle name="3_03-17_报市长" xfId="809"/>
    <cellStyle name="_NJ18-27_基金平衡表2.3" xfId="810"/>
    <cellStyle name="_NJ09-05_基金平衡表2.3" xfId="811"/>
    <cellStyle name="_NJ18-27_基金平衡表5.8" xfId="812"/>
    <cellStyle name="差_教育(按照总人口测算）—20080416_县市旗测算-新科目（含人口规模效应）" xfId="813"/>
    <cellStyle name="百_05_人大汇报5.8_2013年教科文科预算表" xfId="814"/>
    <cellStyle name="³£_基金平衡表2.3" xfId="815"/>
    <cellStyle name="百_NJ17-22_市直提前告知" xfId="816"/>
    <cellStyle name="_NJ09-05_基金平衡表5.8" xfId="817"/>
    <cellStyle name="_NJ09-05_市直提前告知_2013年教科文科预算表" xfId="818"/>
    <cellStyle name="_定稿_基金平衡表5.8" xfId="819"/>
    <cellStyle name="_NJ18-27_市直提前告知_2013年教科文科预算表" xfId="820"/>
    <cellStyle name="好_县市旗测算-新科目（20080627）" xfId="821"/>
    <cellStyle name="好_青海 缺口县区测算(地方填报)_2012年年底教育项目调整支出汇总表（程科长）" xfId="822"/>
    <cellStyle name="_NJ18-27_一审汇总" xfId="823"/>
    <cellStyle name="好_市辖区测算-新科目（20080626）_县市旗测算-新科目（含人口规模效应）" xfId="824"/>
    <cellStyle name="百_2005-19_基金平衡表5.8" xfId="825"/>
    <cellStyle name="_副本2006-2_2011结算单定稿" xfId="826"/>
    <cellStyle name="百_NJ18-39_基金平衡表2.3" xfId="827"/>
    <cellStyle name="差_2008年一般预算支出预计" xfId="828"/>
    <cellStyle name="百_NJ18-27_增消两税2012" xfId="829"/>
    <cellStyle name="百_NJ18-32_增消两税2012" xfId="830"/>
    <cellStyle name="百_NJ09-05_增消两税2012" xfId="831"/>
    <cellStyle name="百_NJ17-26_汇报姜局2.16" xfId="832"/>
    <cellStyle name="_NJ09-05_一审汇总" xfId="833"/>
    <cellStyle name="百_NJ18-08_基金平衡表5.8" xfId="834"/>
    <cellStyle name="百_NJ18-13_基金平衡表5.8" xfId="835"/>
    <cellStyle name="_NJ18-27_一审汇总1.27" xfId="836"/>
    <cellStyle name="百_NJ18-04_人大汇报5.8_2013年教科文科预算表" xfId="837"/>
    <cellStyle name="千位" xfId="838"/>
    <cellStyle name="40% - 强调文字颜色 6 3" xfId="839"/>
    <cellStyle name="3_基金平衡表5.8" xfId="840"/>
    <cellStyle name="_NJ09-05_一审汇总1.27" xfId="841"/>
    <cellStyle name="_NJ17-06" xfId="842"/>
    <cellStyle name="_综合数据" xfId="843"/>
    <cellStyle name="_NJ17-06_2011结算单定稿" xfId="844"/>
    <cellStyle name="差_卫生(按照总人口测算）—20080416_县市旗测算-新科目（含人口规模效应）_2012年年底教育项目调整支出汇总表（程科长）" xfId="845"/>
    <cellStyle name="_NJ17-06_2013年" xfId="846"/>
    <cellStyle name="百_NJ17-22_基金平衡表5.8" xfId="847"/>
    <cellStyle name="_NJ17-06_报市长" xfId="848"/>
    <cellStyle name="_NJ17-06_基金平衡表2.3" xfId="849"/>
    <cellStyle name="_NJ17-25_增消两税2012" xfId="850"/>
    <cellStyle name="差_2007年结算已定项目对账单" xfId="851"/>
    <cellStyle name="_NJ17-06_基金平衡表5.8" xfId="852"/>
    <cellStyle name="_NJ17-06_人大汇报5.8_2013年教科文科预算表" xfId="853"/>
    <cellStyle name="_NJ17-06_市直提前告知" xfId="854"/>
    <cellStyle name="3_市直提前告知" xfId="855"/>
    <cellStyle name="_NJ17-06_一审汇总" xfId="856"/>
    <cellStyle name="常规 2 4 2" xfId="857"/>
    <cellStyle name="_NJ17-06_一审汇总1.27" xfId="858"/>
    <cellStyle name="差_安阳市市直机关调整津贴补贴水平资金审批表＿汇总表" xfId="859"/>
    <cellStyle name="_NJ17-06_增消两税2012" xfId="860"/>
    <cellStyle name="_NJ17-24" xfId="861"/>
    <cellStyle name="_NJ17-24_报市长" xfId="862"/>
    <cellStyle name="°_定稿_人大汇报5.8_2013年教科文科预算表" xfId="863"/>
    <cellStyle name="_NJ17-24_人大汇报5.8" xfId="864"/>
    <cellStyle name="_定稿_基金平衡表2.3" xfId="865"/>
    <cellStyle name="注释 3" xfId="866"/>
    <cellStyle name="°_定稿_基金平衡表5.8" xfId="867"/>
    <cellStyle name="差_文体广播事业(按照总人口测算）—20080416_县市旗测算-新科目（含人口规模效应）_2012年年底教育项目调整支出汇总表（程科长）" xfId="868"/>
    <cellStyle name="_综合数据_2011结算单定稿" xfId="869"/>
    <cellStyle name="好_30云南_1_2012年年底教育项目调整支出汇总表（程科长）" xfId="870"/>
    <cellStyle name="_NJ17-24_一审汇总" xfId="871"/>
    <cellStyle name="3_2005-18_2013年" xfId="872"/>
    <cellStyle name="_NJ17-24_一审汇总1.27" xfId="873"/>
    <cellStyle name="»õ±ò[" xfId="874"/>
    <cellStyle name="_NJ17-24_增消两税2012" xfId="875"/>
    <cellStyle name="Accent6 - 40%" xfId="876"/>
    <cellStyle name="³£_一审汇总1.27" xfId="877"/>
    <cellStyle name="_NJ17-25_报市长" xfId="878"/>
    <cellStyle name="3_03-17_一审汇总" xfId="879"/>
    <cellStyle name="_NJ17-25_基金平衡表5.8" xfId="880"/>
    <cellStyle name="°_NJ17-14_2011结算单定稿" xfId="881"/>
    <cellStyle name="_NJ17-25_人大汇报5.8" xfId="882"/>
    <cellStyle name="百_NJ17-34_基金平衡表2.3" xfId="883"/>
    <cellStyle name="百_2005-19_2011结算单定稿" xfId="884"/>
    <cellStyle name="百_NJ17-22_增消两税2012" xfId="885"/>
    <cellStyle name="_NJ17-25_人大汇报5.8_2013年教科文科预算表" xfId="886"/>
    <cellStyle name="20% - 强调文字颜色 6 2" xfId="887"/>
    <cellStyle name="°_2003-17_增消两税2012" xfId="888"/>
    <cellStyle name="差_重点民生支出需求测算表社保（农村低保）081112" xfId="889"/>
    <cellStyle name="_NJ17-25_一审汇总1.27" xfId="890"/>
    <cellStyle name="百_NJ17-37_2013年" xfId="891"/>
    <cellStyle name="百_NJ17-42_2013年" xfId="892"/>
    <cellStyle name="好_县市旗测算-新科目（20080626）_2012年年底教育项目调整支出汇总表（程科长）" xfId="893"/>
    <cellStyle name="3_2005-18_人大汇报5.8_2013年教科文科预算表" xfId="894"/>
    <cellStyle name="百_NJ18-17_基金平衡表5.8" xfId="895"/>
    <cellStyle name="百_NJ17-35_汇报姜局2.16" xfId="896"/>
    <cellStyle name="百分比 2 2" xfId="897"/>
    <cellStyle name="_副本2006-2新_2011结算单定稿" xfId="898"/>
    <cellStyle name="_NJ17-26" xfId="899"/>
    <cellStyle name="差_汇总" xfId="900"/>
    <cellStyle name="_NJ17-26_2011结算单定稿" xfId="901"/>
    <cellStyle name="_纵横对比" xfId="902"/>
    <cellStyle name="差_市辖区测算-新科目（20080626）_县市旗测算-新科目（含人口规模效应）" xfId="903"/>
    <cellStyle name="百_NJ17-60_基金平衡表5.8" xfId="904"/>
    <cellStyle name="_NJ17-26_报市长" xfId="905"/>
    <cellStyle name="3_03-17_人大汇报5.8" xfId="906"/>
    <cellStyle name="_NJ17-26_基金平衡表5.8" xfId="907"/>
    <cellStyle name="_市直提前告知" xfId="908"/>
    <cellStyle name="3_04-19_汇报姜局2.16" xfId="909"/>
    <cellStyle name="差_第五部分(才淼、饶永宏）" xfId="910"/>
    <cellStyle name="_NJ17-26_人大汇报5.8" xfId="911"/>
    <cellStyle name="통화_BOILER-CO1" xfId="912"/>
    <cellStyle name="comma zerodec" xfId="913"/>
    <cellStyle name="百_NJ17-11_基金平衡表5.8" xfId="914"/>
    <cellStyle name="_NJ17-26_市直提前告知" xfId="915"/>
    <cellStyle name="_NJ17-26_一审汇总" xfId="916"/>
    <cellStyle name="°_Book3_报市长" xfId="917"/>
    <cellStyle name="_NJ17-26_一审汇总1.27" xfId="918"/>
    <cellStyle name="_NJ17-26_增消两税2012" xfId="919"/>
    <cellStyle name="_定稿_2013年" xfId="920"/>
    <cellStyle name="_定稿_人大汇报5.8_2013年教科文科预算表" xfId="921"/>
    <cellStyle name="差_基础数据" xfId="922"/>
    <cellStyle name="3_04-19_基金平衡表5.8" xfId="923"/>
    <cellStyle name="_定稿_一审汇总" xfId="924"/>
    <cellStyle name="3_2005-18_2011结算单定稿" xfId="925"/>
    <cellStyle name="_定稿_一审汇总1.27" xfId="926"/>
    <cellStyle name="千_NJ17-26_一审汇总" xfId="927"/>
    <cellStyle name="_分市分省GDP" xfId="928"/>
    <cellStyle name="3￡_报市长" xfId="929"/>
    <cellStyle name="百_NJ18-17_2011结算单定稿" xfId="930"/>
    <cellStyle name="好_县区合并测算20080421_县市旗测算-新科目（含人口规模效应）_2012年年底教育项目调整支出汇总表（程科长）" xfId="931"/>
    <cellStyle name="常_一审汇总1.27" xfId="932"/>
    <cellStyle name="°_2006-2" xfId="933"/>
    <cellStyle name="_分市分省GDP_2013年" xfId="934"/>
    <cellStyle name="差_2007年市与各县(区)年终决算结算单(草案)080218" xfId="935"/>
    <cellStyle name="3￡_一审汇总1.27" xfId="936"/>
    <cellStyle name="3_05_2011结算单定稿" xfId="937"/>
    <cellStyle name="_分市分省GDP_报市长" xfId="938"/>
    <cellStyle name="Dollar (zero dec)" xfId="939"/>
    <cellStyle name="_分市分省GDP_汇报姜局2.16" xfId="940"/>
    <cellStyle name="差_12滨州" xfId="941"/>
    <cellStyle name="百_2005-19_人大汇报5.8" xfId="942"/>
    <cellStyle name="40% - 强调文字颜色 4 3" xfId="943"/>
    <cellStyle name="百_NJ18-09_一审汇总1.27" xfId="944"/>
    <cellStyle name="百_NJ18-14_一审汇总1.27" xfId="945"/>
    <cellStyle name="_分市分省GDP_基金平衡表5.8" xfId="946"/>
    <cellStyle name="_分市分省GDP_人大汇报5.8" xfId="947"/>
    <cellStyle name="°_纵横对比_2013年" xfId="948"/>
    <cellStyle name="好_成本差异系数（含人口规模）_2012年年底教育项目调整支出汇总表（程科长）" xfId="949"/>
    <cellStyle name="百_NJ17-07_基金平衡表2.3" xfId="950"/>
    <cellStyle name="_分市分省GDP_人大汇报5.8_2013年教科文科预算表" xfId="951"/>
    <cellStyle name="千_NJ18-15_增消两税2012" xfId="952"/>
    <cellStyle name="°_副本2006-2新_2013年" xfId="953"/>
    <cellStyle name="百_NJ18-05_一审汇总1.27" xfId="954"/>
    <cellStyle name="百_NJ18-10_一审汇总1.27" xfId="955"/>
    <cellStyle name="_分市分省GDP_市直提前告知" xfId="956"/>
    <cellStyle name="_分市分省GDP_市直提前告知_2013年教科文科预算表" xfId="957"/>
    <cellStyle name="Accent3 - 40%" xfId="958"/>
    <cellStyle name="百_NJ18-07_报市长" xfId="959"/>
    <cellStyle name="百_NJ18-12_报市长" xfId="960"/>
    <cellStyle name="_分市分省GDP_一审汇总1.27" xfId="961"/>
    <cellStyle name="千_NJ09-05_市直提前告知" xfId="962"/>
    <cellStyle name="差_人员工资和公用经费2" xfId="963"/>
    <cellStyle name="°_综合数据_基金平衡表5.8" xfId="964"/>
    <cellStyle name="百_NJ17-18_人大汇报5.8" xfId="965"/>
    <cellStyle name="百_NJ17-23_人大汇报5.8" xfId="966"/>
    <cellStyle name="°_一审汇总1.27" xfId="967"/>
    <cellStyle name="差_农林水和城市维护标准支出20080505－县区合计_民生政策最低支出需求" xfId="968"/>
    <cellStyle name="°_05_汇报姜局2.16" xfId="969"/>
    <cellStyle name="百_05" xfId="970"/>
    <cellStyle name="_副本2006-2_基金平衡表2.3" xfId="971"/>
    <cellStyle name="百_NJ18-33_基金平衡表5.8" xfId="972"/>
    <cellStyle name="_综合数据_市直提前告知_2013年教科文科预算表" xfId="973"/>
    <cellStyle name="_副本2006-2_人大汇报5.8" xfId="974"/>
    <cellStyle name="°ù·" xfId="975"/>
    <cellStyle name="_副本2006-2_市直提前告知_2013年教科文科预算表" xfId="976"/>
    <cellStyle name="好_结转" xfId="977"/>
    <cellStyle name="超级链接" xfId="978"/>
    <cellStyle name="_副本2006-2_一审汇总" xfId="979"/>
    <cellStyle name="百_NJ17-62_2013年" xfId="980"/>
    <cellStyle name="_副本2006-2新_2013年" xfId="981"/>
    <cellStyle name="千_NJ09-05_人大汇报5.8_2013年教科文科预算表" xfId="982"/>
    <cellStyle name="差_2010年省对市县结算（最终）" xfId="983"/>
    <cellStyle name="_副本2006-2新_基金平衡表2.3" xfId="984"/>
    <cellStyle name="百_NJ17-27_人大汇报5.8" xfId="985"/>
    <cellStyle name="_副本2006-2新_人大汇报5.8" xfId="986"/>
    <cellStyle name="_副本2006-2新_市直提前告知" xfId="987"/>
    <cellStyle name="百_NJ09-05_一审汇总1.27" xfId="988"/>
    <cellStyle name="_副本2006-2新_一审汇总1.27" xfId="989"/>
    <cellStyle name="百_NJ18-05_2011结算单定稿" xfId="990"/>
    <cellStyle name="百_NJ18-10_2011结算单定稿" xfId="991"/>
    <cellStyle name="好_教育(按照总人口测算）—20080416_民生政策最低支出需求_2012年年底教育项目调整支出汇总表（程科长）" xfId="992"/>
    <cellStyle name="_副本2006-2新_增消两税2012" xfId="993"/>
    <cellStyle name="千_NJ17-24_基金平衡表5.8" xfId="994"/>
    <cellStyle name="百_增消两税2012" xfId="995"/>
    <cellStyle name="_汇报姜局2.16" xfId="996"/>
    <cellStyle name="百_NJ09-03_汇报姜局2.16" xfId="997"/>
    <cellStyle name="3_05_基金平衡表2.3" xfId="998"/>
    <cellStyle name="_接转" xfId="999"/>
    <cellStyle name="_科目（第四稿）" xfId="1000"/>
    <cellStyle name="百_NJ17-54_一审汇总1.27" xfId="1001"/>
    <cellStyle name="百_NJ09-05_市直提前告知_2013年教科文科预算表" xfId="1002"/>
    <cellStyle name="_人大汇报5.8" xfId="1003"/>
    <cellStyle name="_省定集聚区收入基数" xfId="1004"/>
    <cellStyle name="百_NJ09-04_一审汇总1.27" xfId="1005"/>
    <cellStyle name="百_NJ17-25_人大汇报5.8_2013年教科文科预算表" xfId="1006"/>
    <cellStyle name="°_副本2006-2_人大汇报5.8_2013年教科文科预算表" xfId="1007"/>
    <cellStyle name="_一审汇总1.27" xfId="1008"/>
    <cellStyle name="_泽光09年结转" xfId="1009"/>
    <cellStyle name="_转移支付" xfId="1010"/>
    <cellStyle name="百_NJ17-11_2013年" xfId="1011"/>
    <cellStyle name="百_NJ17-19_市直提前告知" xfId="1012"/>
    <cellStyle name="_综合(删除版)2" xfId="1013"/>
    <cellStyle name="百_NJ17-34_人大汇报5.8_2013年教科文科预算表" xfId="1014"/>
    <cellStyle name="百_NJ17-35" xfId="1015"/>
    <cellStyle name="好_卫生(按照总人口测算）—20080416_县市旗测算-新科目（含人口规模效应）_2012年年底教育项目调整支出汇总表（程科长）" xfId="1016"/>
    <cellStyle name="_综合数据_人大汇报5.8_2013年教科文科预算表" xfId="1017"/>
    <cellStyle name="百_NJ17-34_市直提前告知" xfId="1018"/>
    <cellStyle name="好_第五部分(才淼、饶永宏）" xfId="1019"/>
    <cellStyle name="_综合数据_2013年" xfId="1020"/>
    <cellStyle name="_综合数据_报市长" xfId="1021"/>
    <cellStyle name="好_县市旗测算-新科目（20080627）_民生政策最低支出需求_2012年年底教育项目调整支出汇总表（程科长）" xfId="1022"/>
    <cellStyle name="°_定稿_一审汇总1.27" xfId="1023"/>
    <cellStyle name="_综合数据_汇报姜局2.16" xfId="1024"/>
    <cellStyle name="3_2005-19_汇报姜局2.16" xfId="1025"/>
    <cellStyle name="_综合数据_基金平衡表2.3" xfId="1026"/>
    <cellStyle name="°_17_2011结算单定稿" xfId="1027"/>
    <cellStyle name="百_NJ17-25_基金平衡表5.8" xfId="1028"/>
    <cellStyle name="°_副本2006-2_基金平衡表5.8" xfId="1029"/>
    <cellStyle name="百_04-19_一审汇总1.27" xfId="1030"/>
    <cellStyle name="百_NJ18-33_2013年" xfId="1031"/>
    <cellStyle name="差_2007一般预算支出口径剔除表_2012年年底教育项目调整支出汇总表（程科长）" xfId="1032"/>
    <cellStyle name="_综合数据_基金平衡表5.8" xfId="1033"/>
    <cellStyle name="货币 3 2 2" xfId="1034"/>
    <cellStyle name="_综合数据_一审汇总" xfId="1035"/>
    <cellStyle name="标题 1 3" xfId="1036"/>
    <cellStyle name="_综合数据_一审汇总1.27" xfId="1037"/>
    <cellStyle name="百_NJ09-05" xfId="1038"/>
    <cellStyle name="Accent6_2006年33甘肃" xfId="1039"/>
    <cellStyle name="好_行政（人员）_民生政策最低支出需求_2012年年底教育项目调整支出汇总表（程科长）" xfId="1040"/>
    <cellStyle name="¡ã¨" xfId="1041"/>
    <cellStyle name="°_1_增消两税2012" xfId="1042"/>
    <cellStyle name="千_基金平衡表2.3" xfId="1043"/>
    <cellStyle name="»õ" xfId="1044"/>
    <cellStyle name="百_NJ18-19_人大汇报5.8" xfId="1045"/>
    <cellStyle name="差_教育(按照总人口测算）—20080416" xfId="1046"/>
    <cellStyle name="°" xfId="1047"/>
    <cellStyle name="°_05" xfId="1048"/>
    <cellStyle name="常规 4 3" xfId="1049"/>
    <cellStyle name="°_05_2011结算单定稿" xfId="1050"/>
    <cellStyle name="°_05_基金平衡表2.3" xfId="1051"/>
    <cellStyle name="°_05_人大汇报5.8_2013年教科文科预算表" xfId="1052"/>
    <cellStyle name="3_2005-18_汇报姜局2.16" xfId="1053"/>
    <cellStyle name="百_NJ17-19_基金平衡表5.8" xfId="1054"/>
    <cellStyle name="°_05_市直提前告知" xfId="1055"/>
    <cellStyle name="°_05_一审汇总" xfId="1056"/>
    <cellStyle name="°_17_基金平衡表2.3" xfId="1057"/>
    <cellStyle name="°_05_增消两税2012" xfId="1058"/>
    <cellStyle name="差_县区合并测算20080423(按照各省比重）_不含人员经费系数" xfId="1059"/>
    <cellStyle name="Normal_#10-Headcount" xfId="1060"/>
    <cellStyle name="°_1" xfId="1061"/>
    <cellStyle name="3_05_基金平衡表5.8" xfId="1062"/>
    <cellStyle name="°_定稿_基金平衡表2.3" xfId="1063"/>
    <cellStyle name="差_表一" xfId="1064"/>
    <cellStyle name="°_1_2013年" xfId="1065"/>
    <cellStyle name="°_1_报市长" xfId="1066"/>
    <cellStyle name="百_NJ09-03_2011结算单定稿" xfId="1067"/>
    <cellStyle name="no dec" xfId="1068"/>
    <cellStyle name="°_1_基金平衡表2.3" xfId="1069"/>
    <cellStyle name="百_NJ18-08_汇报姜局2.16" xfId="1070"/>
    <cellStyle name="百_NJ18-13_汇报姜局2.16" xfId="1071"/>
    <cellStyle name="°_副本2006-2新_增消两税2012" xfId="1072"/>
    <cellStyle name="差_2010结算单定稿_2012年年底教育项目调整支出汇总表（程科长）" xfId="1073"/>
    <cellStyle name="°_1_基金平衡表5.8" xfId="1074"/>
    <cellStyle name="°_1_人大汇报5.8" xfId="1075"/>
    <cellStyle name="°_2006-2_基金平衡表5.8" xfId="1076"/>
    <cellStyle name="°_1_市直提前告知" xfId="1077"/>
    <cellStyle name="°_1_一审汇总" xfId="1078"/>
    <cellStyle name="百_NJ18-02_人大汇报5.8_2013年教科文科预算表" xfId="1079"/>
    <cellStyle name="差_自行调整差异系数顺序" xfId="1080"/>
    <cellStyle name="°_1_一审汇总1.27" xfId="1081"/>
    <cellStyle name="°_17_2013年" xfId="1082"/>
    <cellStyle name="注释 2 2" xfId="1083"/>
    <cellStyle name="°_17_人大汇报5.8" xfId="1084"/>
    <cellStyle name="百_NJ17-60_汇报姜局2.16" xfId="1085"/>
    <cellStyle name="百_04-19_一审汇总" xfId="1086"/>
    <cellStyle name="°_17_市直提前告知" xfId="1087"/>
    <cellStyle name="°_17_市直提前告知_2013年教科文科预算表" xfId="1088"/>
    <cellStyle name="百_NJ18-06" xfId="1089"/>
    <cellStyle name="百_NJ18-11" xfId="1090"/>
    <cellStyle name="3_汇报姜局2.16" xfId="1091"/>
    <cellStyle name="°_17_一审汇总" xfId="1092"/>
    <cellStyle name="3￡1" xfId="1093"/>
    <cellStyle name="°_17_一审汇总1.27" xfId="1094"/>
    <cellStyle name="百_NJ09-03_人大汇报5.8" xfId="1095"/>
    <cellStyle name="°_17_增消两税2012" xfId="1096"/>
    <cellStyle name="百_NJ17-35_报市长" xfId="1097"/>
    <cellStyle name="好_测算总表" xfId="1098"/>
    <cellStyle name="°_2003-17" xfId="1099"/>
    <cellStyle name="百_NJ18-07_2011结算单定稿" xfId="1100"/>
    <cellStyle name="百_NJ18-12_2011结算单定稿" xfId="1101"/>
    <cellStyle name="百_NJ18-18_市直提前告知" xfId="1102"/>
    <cellStyle name="百_NJ18-23_市直提前告知" xfId="1103"/>
    <cellStyle name="好_增消两税返还" xfId="1104"/>
    <cellStyle name="常规 24 2" xfId="1105"/>
    <cellStyle name="常规 19 2" xfId="1106"/>
    <cellStyle name="°_2003-17_2011结算单定稿" xfId="1107"/>
    <cellStyle name="°_Book3_市直提前告知" xfId="1108"/>
    <cellStyle name="°_2003-17_基金平衡表2.3" xfId="1109"/>
    <cellStyle name="好_下文" xfId="1110"/>
    <cellStyle name="°_2003-17_基金平衡表5.8" xfId="1111"/>
    <cellStyle name="°_2003-17_人大汇报5.8" xfId="1112"/>
    <cellStyle name="°_2003-17_市直提前告知_2013年教科文科预算表" xfId="1113"/>
    <cellStyle name="°_2003-17_一审汇总" xfId="1114"/>
    <cellStyle name="°_2003-17_一审汇总1.27" xfId="1115"/>
    <cellStyle name="差_基金平衡表2.3" xfId="1116"/>
    <cellStyle name="好_2008年预计支出与2007年对比_2012年年底教育项目调整支出汇总表（程科长）" xfId="1117"/>
    <cellStyle name="°_2006-2_2011结算单定稿" xfId="1118"/>
    <cellStyle name="°_2006-2_2013年" xfId="1119"/>
    <cellStyle name="3_03-17_基金平衡表2.3" xfId="1120"/>
    <cellStyle name="°_2006-2_报市长" xfId="1121"/>
    <cellStyle name="20% - 强调文字颜色 5 2" xfId="1122"/>
    <cellStyle name="°_2006-2_汇报姜局2.16" xfId="1123"/>
    <cellStyle name="百_NJ18-38_2013年" xfId="1124"/>
    <cellStyle name="百_NJ18-43_2013年" xfId="1125"/>
    <cellStyle name="差_汇总表" xfId="1126"/>
    <cellStyle name="°_2006-2_基金平衡表2.3" xfId="1127"/>
    <cellStyle name="°_2006-2_市直提前告知" xfId="1128"/>
    <cellStyle name="°_2006-2_市直提前告知_2013年教科文科预算表" xfId="1129"/>
    <cellStyle name="强调文字颜色 1 2" xfId="1130"/>
    <cellStyle name="°_2006-2_一审汇总" xfId="1131"/>
    <cellStyle name="百_NJ17-07_2011结算单定稿" xfId="1132"/>
    <cellStyle name="°_副本2006-2新_人大汇报5.8" xfId="1133"/>
    <cellStyle name="3_2005-18_增消两税2012" xfId="1134"/>
    <cellStyle name="°_2011结算单定稿" xfId="1135"/>
    <cellStyle name="百_2005-18_市直提前告知_2013年教科文科预算表" xfId="1136"/>
    <cellStyle name="百_NJ18-17_一审汇总1.27" xfId="1137"/>
    <cellStyle name="°_2013年" xfId="1138"/>
    <cellStyle name="百_NJ18-27_市直提前告知" xfId="1139"/>
    <cellStyle name="百_NJ18-32_市直提前告知" xfId="1140"/>
    <cellStyle name="°_Book3" xfId="1141"/>
    <cellStyle name="°_Book3_2011结算单定稿" xfId="1142"/>
    <cellStyle name="差 2" xfId="1143"/>
    <cellStyle name="差_民生政策最低支出需求_2012年年底教育项目调整支出汇总表（程科长）" xfId="1144"/>
    <cellStyle name="°_Book3_2013年" xfId="1145"/>
    <cellStyle name="百_NJ17-60_一审汇总1.27" xfId="1146"/>
    <cellStyle name="°_综合数据_2013年" xfId="1147"/>
    <cellStyle name="°_Book3_基金平衡表2.3" xfId="1148"/>
    <cellStyle name="°_Book3_人大汇报5.8" xfId="1149"/>
    <cellStyle name="°_Book3_市直提前告知_2013年教科文科预算表" xfId="1150"/>
    <cellStyle name="差_2008年全省汇总收支计算表" xfId="1151"/>
    <cellStyle name="千_NJ17-24_一审汇总1.27" xfId="1152"/>
    <cellStyle name="°_Book3_一审汇总" xfId="1153"/>
    <cellStyle name="百_NJ09-03_市直提前告知" xfId="1154"/>
    <cellStyle name="°_Book3_一审汇总1.27" xfId="1155"/>
    <cellStyle name="°_Book3_增消两税2012" xfId="1156"/>
    <cellStyle name="差_县区合并测算20080421_民生政策最低支出需求_2012年年底教育项目调整支出汇总表（程科长）" xfId="1157"/>
    <cellStyle name="百_NJ09-05_基金平衡表2.3" xfId="1158"/>
    <cellStyle name="百_NJ18-01_基金平衡表5.8" xfId="1159"/>
    <cellStyle name="百_04-19_人大汇报5.8_2013年教科文科预算表" xfId="1160"/>
    <cellStyle name="°_NJ17-14" xfId="1161"/>
    <cellStyle name="°_NJ17-14_2013年" xfId="1162"/>
    <cellStyle name="千分位" xfId="1163"/>
    <cellStyle name="货币 2" xfId="1164"/>
    <cellStyle name="°_NJ17-14_报市长" xfId="1165"/>
    <cellStyle name="°_NJ17-14_汇报姜局2.16" xfId="1166"/>
    <cellStyle name="°_NJ17-14_基金平衡表2.3" xfId="1167"/>
    <cellStyle name="°_NJ17-14_基金平衡表5.8" xfId="1168"/>
    <cellStyle name="千_NJ17-26_基金平衡表2.3" xfId="1169"/>
    <cellStyle name="百_05_汇报姜局2.16" xfId="1170"/>
    <cellStyle name="°_NJ17-14_人大汇报5.8" xfId="1171"/>
    <cellStyle name="差_27重庆_2012年年底教育项目调整支出汇总表（程科长）" xfId="1172"/>
    <cellStyle name="°_NJ17-14_人大汇报5.8_2013年教科文科预算表" xfId="1173"/>
    <cellStyle name="好_人大汇报5.8" xfId="1174"/>
    <cellStyle name="百_05_一审汇总" xfId="1175"/>
    <cellStyle name="°_NJ17-14_市直提前告知_2013年教科文科预算表" xfId="1176"/>
    <cellStyle name="好_2008年全省汇总收支计算表_2012年年底教育项目调整支出汇总表（程科长）" xfId="1177"/>
    <cellStyle name="°_NJ17-14_一审汇总" xfId="1178"/>
    <cellStyle name="°_NJ17-14_一审汇总1.27" xfId="1179"/>
    <cellStyle name="百_封面_基金平衡表5.8" xfId="1180"/>
    <cellStyle name="°_NJ17-14_增消两税2012" xfId="1181"/>
    <cellStyle name="°_定稿" xfId="1182"/>
    <cellStyle name="差_汇总表4" xfId="1183"/>
    <cellStyle name="差_县区合并测算20080421" xfId="1184"/>
    <cellStyle name="°_副本2006-2新_汇报姜局2.16" xfId="1185"/>
    <cellStyle name="差_危改资金测算_2012年年底教育项目调整支出汇总表（程科长）" xfId="1186"/>
    <cellStyle name="°_定稿_2011结算单定稿" xfId="1187"/>
    <cellStyle name="°_定稿_2013年" xfId="1188"/>
    <cellStyle name="百_NJ17-18_一审汇总" xfId="1189"/>
    <cellStyle name="百_NJ17-23_一审汇总" xfId="1190"/>
    <cellStyle name="°_定稿_报市长" xfId="1191"/>
    <cellStyle name="°_定稿_汇报姜局2.16" xfId="1192"/>
    <cellStyle name="3_2005-18_人大汇报5.8" xfId="1193"/>
    <cellStyle name="好_2007年结算已定项目对账单_2012年年底教育项目调整支出汇总表（程科长）" xfId="1194"/>
    <cellStyle name="差_省定集聚区收入基数" xfId="1195"/>
    <cellStyle name="°_定稿_市直提前告知_2013年教科文科预算表" xfId="1196"/>
    <cellStyle name="°_定稿_一审汇总" xfId="1197"/>
    <cellStyle name="°_定稿_增消两税2012" xfId="1198"/>
    <cellStyle name="百_NJ17-25" xfId="1199"/>
    <cellStyle name="60% - 强调文字颜色 2 2" xfId="1200"/>
    <cellStyle name="°_副本2006-2" xfId="1201"/>
    <cellStyle name="百_NJ17-25_2013年" xfId="1202"/>
    <cellStyle name="好_2" xfId="1203"/>
    <cellStyle name="°_副本2006-2_2013年" xfId="1204"/>
    <cellStyle name="°_副本2006-2_报市长" xfId="1205"/>
    <cellStyle name="百_NJ18-08_市直提前告知_2013年教科文科预算表" xfId="1206"/>
    <cellStyle name="百_NJ18-13_市直提前告知_2013年教科文科预算表" xfId="1207"/>
    <cellStyle name="货_人大汇报5.8" xfId="1208"/>
    <cellStyle name="百_NJ17-25_报市长" xfId="1209"/>
    <cellStyle name="差_县区合并测算20080421_不含人员经费系数" xfId="1210"/>
    <cellStyle name="百_NJ09-04_增消两税2012" xfId="1211"/>
    <cellStyle name="百_NJ17-25_汇报姜局2.16" xfId="1212"/>
    <cellStyle name="°_副本2006-2_汇报姜局2.16" xfId="1213"/>
    <cellStyle name="常规 13" xfId="1214"/>
    <cellStyle name="百_NJ17-25_人大汇报5.8" xfId="1215"/>
    <cellStyle name="3_2005-18_报市长" xfId="1216"/>
    <cellStyle name="°_综合数据_市直提前告知_2013年教科文科预算表" xfId="1217"/>
    <cellStyle name="°_副本2006-2_人大汇报5.8" xfId="1218"/>
    <cellStyle name="百_NJ17-08_一审汇总1.27" xfId="1219"/>
    <cellStyle name="好_-市财政局1支出汇总(含预备金、政府)22" xfId="1220"/>
    <cellStyle name="常规 11 2" xfId="1221"/>
    <cellStyle name="百_NJ17-25_市直提前告知_2013年教科文科预算表" xfId="1222"/>
    <cellStyle name="°_副本2006-2_市直提前告知_2013年教科文科预算表" xfId="1223"/>
    <cellStyle name="°_副本2006-2_一审汇总1.27" xfId="1224"/>
    <cellStyle name="百_NJ17-26_人大汇报5.8_2013年教科文科预算表" xfId="1225"/>
    <cellStyle name="千位_(人代会用)" xfId="1226"/>
    <cellStyle name="货_NJ18-15_人大汇报5.8_2013年教科文科预算表" xfId="1227"/>
    <cellStyle name="百_NJ17-25_一审汇总1.27" xfId="1228"/>
    <cellStyle name="°_副本2006-2_增消两税2012" xfId="1229"/>
    <cellStyle name="百_NJ17-37_基金平衡表2.3" xfId="1230"/>
    <cellStyle name="百_NJ17-42_基金平衡表2.3" xfId="1231"/>
    <cellStyle name="百_NJ17-25_增消两税2012" xfId="1232"/>
    <cellStyle name="°_副本2006-2新" xfId="1233"/>
    <cellStyle name="°_副本2006-2新_报市长" xfId="1234"/>
    <cellStyle name="°_副本2006-2新_基金平衡表2.3" xfId="1235"/>
    <cellStyle name="百_NJ18-01_汇报姜局2.16" xfId="1236"/>
    <cellStyle name="百_NJ17-07_市直提前告知" xfId="1237"/>
    <cellStyle name="好_市本级收入预计111123" xfId="1238"/>
    <cellStyle name="百_NJ09-05_汇报姜局2.16" xfId="1239"/>
    <cellStyle name="°_副本2006-2新_基金平衡表5.8" xfId="1240"/>
    <cellStyle name="°_副本2006-2新_人大汇报5.8_2013年教科文科预算表" xfId="1241"/>
    <cellStyle name="差_市本级收入预计111123" xfId="1242"/>
    <cellStyle name="°_副本2006-2新_一审汇总" xfId="1243"/>
    <cellStyle name="好_县区合并测算20080423(按照各省比重）_民生政策最低支出需求_2012年年底教育项目调整支出汇总表（程科长）" xfId="1244"/>
    <cellStyle name="差_00省级(打印)" xfId="1245"/>
    <cellStyle name="百_04-19_基金平衡表2.3" xfId="1246"/>
    <cellStyle name="°_人大汇报5.8_2013年教科文科预算表" xfId="1247"/>
    <cellStyle name="°_市直提前告知_2013年教科文科预算表" xfId="1248"/>
    <cellStyle name="百_NJ17-07_一审汇总" xfId="1249"/>
    <cellStyle name="差_12滨州_2012年年底教育项目调整支出汇总表（程科长）" xfId="1250"/>
    <cellStyle name="60% - 强调文字颜色 6 3" xfId="1251"/>
    <cellStyle name="°_一审汇总" xfId="1252"/>
    <cellStyle name="°_增消两税2012" xfId="1253"/>
    <cellStyle name="千_NJ17-26_基金平衡表5.8" xfId="1254"/>
    <cellStyle name="差_同德" xfId="1255"/>
    <cellStyle name="°_综合数据_2011结算单定稿" xfId="1256"/>
    <cellStyle name="百_NJ17-36_报市长" xfId="1257"/>
    <cellStyle name="°_综合数据_报市长" xfId="1258"/>
    <cellStyle name="百_NJ17-08" xfId="1259"/>
    <cellStyle name="°_综合数据_汇报姜局2.16" xfId="1260"/>
    <cellStyle name="百_NJ17-62_市直提前告知" xfId="1261"/>
    <cellStyle name="差_接转_2012年年底教育项目调整支出汇总表（程科长）" xfId="1262"/>
    <cellStyle name="°_综合数据_基金平衡表2.3" xfId="1263"/>
    <cellStyle name="差_县区合并测算20080421_不含人员经费系数_2012年年底教育项目调整支出汇总表（程科长）" xfId="1264"/>
    <cellStyle name="3_2013年" xfId="1265"/>
    <cellStyle name="°_综合数据_人大汇报5.8" xfId="1266"/>
    <cellStyle name="³£_人大汇报5.8" xfId="1267"/>
    <cellStyle name="差_其他部门(按照总人口测算）—20080416" xfId="1268"/>
    <cellStyle name="百_NJ18-09_基金平衡表5.8" xfId="1269"/>
    <cellStyle name="百_NJ18-14_基金平衡表5.8" xfId="1270"/>
    <cellStyle name="差_县市旗测算-新科目（20080626）_不含人员经费系数_2012年年底教育项目调整支出汇总表（程科长）" xfId="1271"/>
    <cellStyle name="百_NJ17-27_汇报姜局2.16" xfId="1272"/>
    <cellStyle name="통화 [0]_BOILER-CO1" xfId="1273"/>
    <cellStyle name="°_综合数据_增消两税2012" xfId="1274"/>
    <cellStyle name="千位分隔[0] 2 2" xfId="1275"/>
    <cellStyle name="°_纵横对比_2011结算单定稿" xfId="1276"/>
    <cellStyle name="百_NJ17-39" xfId="1277"/>
    <cellStyle name="°_纵横对比_报市长" xfId="1278"/>
    <cellStyle name="°_纵横对比_基金平衡表5.8" xfId="1279"/>
    <cellStyle name="百_NJ17-28" xfId="1280"/>
    <cellStyle name="百_NJ17-33" xfId="1281"/>
    <cellStyle name="3_05_2013年" xfId="1282"/>
    <cellStyle name="百_NJ17-16_人大汇报5.8_2013年教科文科预算表" xfId="1283"/>
    <cellStyle name="百_NJ17-21_人大汇报5.8_2013年教科文科预算表" xfId="1284"/>
    <cellStyle name="°_纵横对比_人大汇报5.8" xfId="1285"/>
    <cellStyle name="20% - 强调文字颜色 1 2" xfId="1286"/>
    <cellStyle name="差_财政总收入" xfId="1287"/>
    <cellStyle name="差_县市旗测算-新科目（20080627）_县市旗测算-新科目（含人口规模效应）" xfId="1288"/>
    <cellStyle name="°_纵横对比_人大汇报5.8_2013年教科文科预算表" xfId="1289"/>
    <cellStyle name="³£_一审汇总" xfId="1290"/>
    <cellStyle name="°_纵横对比_市直提前告知" xfId="1291"/>
    <cellStyle name="°_纵横对比_一审汇总1.27" xfId="1292"/>
    <cellStyle name="差_14安徽_2012年年底教育项目调整支出汇总表（程科长）" xfId="1293"/>
    <cellStyle name="°_纵横对比_增消两税2012" xfId="1294"/>
    <cellStyle name="好_云南 缺口县区测算(地方填报)_2012年年底教育项目调整支出汇总表（程科长）" xfId="1295"/>
    <cellStyle name="°ù·ö±è" xfId="1296"/>
    <cellStyle name="0,0_x000a__x000a_NA_x000a__x000a_" xfId="1297"/>
    <cellStyle name="常规 11 2_市直提前告知" xfId="1298"/>
    <cellStyle name="百_2005-19_一审汇总1.27" xfId="1299"/>
    <cellStyle name="差_2009年省对市县转移支付测算表(9.27)_2012年年底教育项目调整支出汇总表（程科长）" xfId="1300"/>
    <cellStyle name="20% - 强调文字颜色 1 3" xfId="1301"/>
    <cellStyle name="差_2010年全省供养人员" xfId="1302"/>
    <cellStyle name="20% - 强调文字颜色 2 2" xfId="1303"/>
    <cellStyle name="好_2008年市与各县(区)年终决算结算单定稿" xfId="1304"/>
    <cellStyle name="20% - 强调文字颜色 2 3" xfId="1305"/>
    <cellStyle name="3_03-17" xfId="1306"/>
    <cellStyle name="20% - 强调文字颜色 3 2" xfId="1307"/>
    <cellStyle name="Currency_04" xfId="1308"/>
    <cellStyle name="20% - 强调文字颜色 4 3" xfId="1309"/>
    <cellStyle name="20% - 强调文字颜色 5 3" xfId="1310"/>
    <cellStyle name="20% - 强调文字颜色 6 3" xfId="1311"/>
    <cellStyle name="3_04-19_人大汇报5.8_2013年教科文科预算表" xfId="1312"/>
    <cellStyle name="3?" xfId="1313"/>
    <cellStyle name="差_2007年收支情况及2008年收支预计表(汇总表)" xfId="1314"/>
    <cellStyle name="3_03-17_2011结算单定稿" xfId="1315"/>
    <cellStyle name="百_NJ17-34" xfId="1316"/>
    <cellStyle name="百_NJ18-05_市直提前告知" xfId="1317"/>
    <cellStyle name="百_NJ18-10_市直提前告知" xfId="1318"/>
    <cellStyle name="3_03-17_汇报姜局2.16" xfId="1319"/>
    <cellStyle name="差_丽江汇总_2012年年底教育项目调整支出汇总表（程科长）" xfId="1320"/>
    <cellStyle name="3_03-17_基金平衡表5.8" xfId="1321"/>
    <cellStyle name="百_NJ17-27" xfId="1322"/>
    <cellStyle name="百_NJ18-27_人大汇报5.8" xfId="1323"/>
    <cellStyle name="百_NJ18-32_人大汇报5.8" xfId="1324"/>
    <cellStyle name="3_03-17_市直提前告知_2013年教科文科预算表" xfId="1325"/>
    <cellStyle name="百_NJ17-18_基金平衡表2.3" xfId="1326"/>
    <cellStyle name="百_NJ17-23_基金平衡表2.3" xfId="1327"/>
    <cellStyle name="Percent_2011结算单定稿" xfId="1328"/>
    <cellStyle name="Accent6 - 20%" xfId="1329"/>
    <cellStyle name="百_NJ17-11_增消两税2012" xfId="1330"/>
    <cellStyle name="3_03-17_一审汇总1.27" xfId="1331"/>
    <cellStyle name="3_2005-18_一审汇总" xfId="1332"/>
    <cellStyle name="3_04-19" xfId="1333"/>
    <cellStyle name="百_NJ17-39_人大汇报5.8" xfId="1334"/>
    <cellStyle name="好_市辖区测算20080510_县市旗测算-新科目（含人口规模效应）_2012年年底教育项目调整支出汇总表（程科长）" xfId="1335"/>
    <cellStyle name="差_2012年市本级基建预算（草案）20120128" xfId="1336"/>
    <cellStyle name="好_同德_2012年年底教育项目调整支出汇总表（程科长）" xfId="1337"/>
    <cellStyle name="百_2005-19_市直提前告知" xfId="1338"/>
    <cellStyle name="差_一般预算支出口径剔除表" xfId="1339"/>
    <cellStyle name="3_04-19_2011结算单定稿" xfId="1340"/>
    <cellStyle name="千_NJ17-24_基金平衡表2.3" xfId="1341"/>
    <cellStyle name="3_04-19_报市长" xfId="1342"/>
    <cellStyle name="百_NJ18-06_2013年" xfId="1343"/>
    <cellStyle name="百_NJ18-11_2013年" xfId="1344"/>
    <cellStyle name="差_行政（人员）_民生政策最低支出需求" xfId="1345"/>
    <cellStyle name="百_NJ09-07_汇报姜局2.16" xfId="1346"/>
    <cellStyle name="3_04-19_人大汇报5.8" xfId="1347"/>
    <cellStyle name="百_NJ09-07_一审汇总" xfId="1348"/>
    <cellStyle name="3_04-19_市直提前告知_2013年教科文科预算表" xfId="1349"/>
    <cellStyle name="3_05_报市长" xfId="1350"/>
    <cellStyle name="3_05_汇报姜局2.16" xfId="1351"/>
    <cellStyle name="好_04财力类" xfId="1352"/>
    <cellStyle name="Accent4 - 40%" xfId="1353"/>
    <cellStyle name="3_封面_人大汇报5.8" xfId="1354"/>
    <cellStyle name="3_05_市直提前告知" xfId="1355"/>
    <cellStyle name="3_封面_人大汇报5.8_2013年教科文科预算表" xfId="1356"/>
    <cellStyle name="3_05_市直提前告知_2013年教科文科预算表" xfId="1357"/>
    <cellStyle name="3_05_一审汇总" xfId="1358"/>
    <cellStyle name="百_NJ17-62_市直提前告知_2013年教科文科预算表" xfId="1359"/>
    <cellStyle name="3￡_市直提前告知" xfId="1360"/>
    <cellStyle name="标题 1 3 2" xfId="1361"/>
    <cellStyle name="好_2011转移支付预计表（定稿）" xfId="1362"/>
    <cellStyle name="3_05_一审汇总1.27" xfId="1363"/>
    <cellStyle name="3_05_增消两税2012" xfId="1364"/>
    <cellStyle name="3_2005-18" xfId="1365"/>
    <cellStyle name="³£_市直提前告知" xfId="1366"/>
    <cellStyle name="3_2005-18_基金平衡表5.8" xfId="1367"/>
    <cellStyle name="3_2005-18_市直提前告知_2013年教科文科预算表" xfId="1368"/>
    <cellStyle name="3_2005-18_一审汇总1.27" xfId="1369"/>
    <cellStyle name="百_NJ18-08_市直提前告知" xfId="1370"/>
    <cellStyle name="百_NJ18-13_市直提前告知" xfId="1371"/>
    <cellStyle name="3_2005-19" xfId="1372"/>
    <cellStyle name="差_20河南" xfId="1373"/>
    <cellStyle name="3_2005-19_报市长" xfId="1374"/>
    <cellStyle name="3_2005-19_2013年" xfId="1375"/>
    <cellStyle name="3_2005-19_基金平衡表2.3" xfId="1376"/>
    <cellStyle name="百_04-19_报市长" xfId="1377"/>
    <cellStyle name="3_2005-19_基金平衡表5.8" xfId="1378"/>
    <cellStyle name="百_NJ18-21_基金平衡表2.3" xfId="1379"/>
    <cellStyle name="好_20100317基本建设预算" xfId="1380"/>
    <cellStyle name="差_县市旗测算20080508_2012年年底教育项目调整支出汇总表（程科长）" xfId="1381"/>
    <cellStyle name="Grey" xfId="1382"/>
    <cellStyle name="百_NJ18-04_增消两税2012" xfId="1383"/>
    <cellStyle name="常规 5 2 2 2" xfId="1384"/>
    <cellStyle name="3_2005-19_人大汇报5.8" xfId="1385"/>
    <cellStyle name="3_2005-19_人大汇报5.8_2013年教科文科预算表" xfId="1386"/>
    <cellStyle name="3_2005-19_市直提前告知" xfId="1387"/>
    <cellStyle name="3_2005-19_市直提前告知_2013年教科文科预算表" xfId="1388"/>
    <cellStyle name="百_NJ09-04" xfId="1389"/>
    <cellStyle name="差_财力差异计算表(不含非农业区)_2012年年底教育项目调整支出汇总表（程科长）" xfId="1390"/>
    <cellStyle name="3_2011结算单定稿" xfId="1391"/>
    <cellStyle name="货_NJ18-15_人大汇报5.8" xfId="1392"/>
    <cellStyle name="百_NJ18-04_汇报姜局2.16" xfId="1393"/>
    <cellStyle name="3_封面" xfId="1394"/>
    <cellStyle name="百_NJ17-26_人大汇报5.8" xfId="1395"/>
    <cellStyle name="3_封面_2011结算单定稿" xfId="1396"/>
    <cellStyle name="3￡_一审汇总" xfId="1397"/>
    <cellStyle name="3_封面_2013年" xfId="1398"/>
    <cellStyle name="强调 2" xfId="1399"/>
    <cellStyle name="3_封面_汇报姜局2.16" xfId="1400"/>
    <cellStyle name="Date" xfId="1401"/>
    <cellStyle name="3_封面_基金平衡表2.3" xfId="1402"/>
    <cellStyle name="3_封面_基金平衡表5.8" xfId="1403"/>
    <cellStyle name="3_封面_市直提前告知_2013年教科文科预算表" xfId="1404"/>
    <cellStyle name="3_封面_一审汇总" xfId="1405"/>
    <cellStyle name="好_县区合并测算20080423(按照各省比重）_不含人员经费系数" xfId="1406"/>
    <cellStyle name="3_封面_一审汇总1.27" xfId="1407"/>
    <cellStyle name="百_NJ18-09_人大汇报5.8" xfId="1408"/>
    <cellStyle name="百_NJ18-14_人大汇报5.8" xfId="1409"/>
    <cellStyle name="3_封面_增消两税2012" xfId="1410"/>
    <cellStyle name="百_NJ18-27_2013年" xfId="1411"/>
    <cellStyle name="百_NJ18-32_2013年" xfId="1412"/>
    <cellStyle name="3_基金平衡表2.3" xfId="1413"/>
    <cellStyle name="3_人大汇报5.8_2013年教科文科预算表" xfId="1414"/>
    <cellStyle name="3_市直提前告知_2013年教科文科预算表" xfId="1415"/>
    <cellStyle name="百_NJ18-03_市直提前告知_2013年教科文科预算表" xfId="1416"/>
    <cellStyle name="3_一审汇总" xfId="1417"/>
    <cellStyle name="3¡" xfId="1418"/>
    <cellStyle name="千_NJ17-26_人大汇报5.8_2013年教科文科预算表" xfId="1419"/>
    <cellStyle name="3￡" xfId="1420"/>
    <cellStyle name="³£" xfId="1421"/>
    <cellStyle name="百_NJ17-19_2013年" xfId="1422"/>
    <cellStyle name="60% - 强调文字颜色 1 3" xfId="1423"/>
    <cellStyle name="百_NJ18-18_人大汇报5.8_2013年教科文科预算表" xfId="1424"/>
    <cellStyle name="百_NJ18-23_人大汇报5.8_2013年教科文科预算表" xfId="1425"/>
    <cellStyle name="差_附表" xfId="1426"/>
    <cellStyle name="³£_2011结算单定稿" xfId="1427"/>
    <cellStyle name="好_县区合并测算20080421_2012年年底教育项目调整支出汇总表（程科长）" xfId="1428"/>
    <cellStyle name="³£_2013年" xfId="1429"/>
    <cellStyle name="百_2005-18_基金平衡表5.8" xfId="1430"/>
    <cellStyle name="百_NJ18-01_一审汇总" xfId="1431"/>
    <cellStyle name="3￡_汇报姜局2.16" xfId="1432"/>
    <cellStyle name="³£_汇报姜局2.16" xfId="1433"/>
    <cellStyle name="百_NJ18-05_报市长" xfId="1434"/>
    <cellStyle name="百_NJ18-10_报市长" xfId="1435"/>
    <cellStyle name="3￡_基金平衡表2.3" xfId="1436"/>
    <cellStyle name="³£_基金平衡表5.8" xfId="1437"/>
    <cellStyle name="好_河南省农村义务教育教师绩效工资测算表8-12_2012年年底教育项目调整支出汇总表（程科长）" xfId="1438"/>
    <cellStyle name="差_20河南(财政部2010年县级基本财力测算数据)" xfId="1439"/>
    <cellStyle name="差_县区合并测算20080423(按照各省比重）_县市旗测算-新科目（含人口规模效应）" xfId="1440"/>
    <cellStyle name="3￡_人大汇报5.8" xfId="1441"/>
    <cellStyle name="3￡_人大汇报5.8_2013年教科文科预算表" xfId="1442"/>
    <cellStyle name="Accent1 - 40%" xfId="1443"/>
    <cellStyle name="百_NJ17-39_2013年" xfId="1444"/>
    <cellStyle name="好_30云南" xfId="1445"/>
    <cellStyle name="3￡_市直提前告知_2013年教科文科预算表" xfId="1446"/>
    <cellStyle name="³£_市直提前告知_2013年教科文科预算表" xfId="1447"/>
    <cellStyle name="百_NJ17-19" xfId="1448"/>
    <cellStyle name="百_NJ17-62_汇报姜局2.16" xfId="1449"/>
    <cellStyle name="3￡_增消两税2012" xfId="1450"/>
    <cellStyle name="³£¹æ" xfId="1451"/>
    <cellStyle name="Ç§î»[0]" xfId="1452"/>
    <cellStyle name="常规 9 2" xfId="1453"/>
    <cellStyle name="40% - 强调文字颜色 1 3" xfId="1454"/>
    <cellStyle name="40% - 强调文字颜色 2 2" xfId="1455"/>
    <cellStyle name="百_NJ17-34_人大汇报5.8" xfId="1456"/>
    <cellStyle name="40% - 强调文字颜色 2 3" xfId="1457"/>
    <cellStyle name="40% - 强调文字颜色 3 2" xfId="1458"/>
    <cellStyle name="40% - 强调文字颜色 3 3" xfId="1459"/>
    <cellStyle name="好_其他部门(按照总人口测算）—20080416_民生政策最低支出需求_2012年年底教育项目调整支出汇总表（程科长）" xfId="1460"/>
    <cellStyle name="40% - 强调文字颜色 5 2" xfId="1461"/>
    <cellStyle name="好_2006年28四川_2012年年底教育项目调整支出汇总表（程科长）" xfId="1462"/>
    <cellStyle name="40% - 强调文字颜色 5 3" xfId="1463"/>
    <cellStyle name="40% - 强调文字颜色 6 2" xfId="1464"/>
    <cellStyle name="60% - 强调文字颜色 1 2" xfId="1465"/>
    <cellStyle name="好_河南省农村义务教育教师绩效工资测算表8-12" xfId="1466"/>
    <cellStyle name="60% - 强调文字颜色 3 2" xfId="1467"/>
    <cellStyle name="常_市直提前告知_2013年教科文科预算表" xfId="1468"/>
    <cellStyle name="60% - 强调文字颜色 3 3" xfId="1469"/>
    <cellStyle name="60% - 强调文字颜色 4 3" xfId="1470"/>
    <cellStyle name="千_报市长" xfId="1471"/>
    <cellStyle name="60% - 强调文字颜色 5 2" xfId="1472"/>
    <cellStyle name="好_河南 缺口县区测算(地方填报白)" xfId="1473"/>
    <cellStyle name="60% - 强调文字颜色 5 3" xfId="1474"/>
    <cellStyle name="差_05潍坊" xfId="1475"/>
    <cellStyle name="60% - 强调文字颜色 6 2" xfId="1476"/>
    <cellStyle name="差_核定人数对比_2012年年底教育项目调整支出汇总表（程科长）" xfId="1477"/>
    <cellStyle name="Accent1 - 20%" xfId="1478"/>
    <cellStyle name="Accent1 - 60%" xfId="1479"/>
    <cellStyle name="Accent1_2006年33甘肃" xfId="1480"/>
    <cellStyle name="百_04-19_市直提前告知_2013年教科文科预算表" xfId="1481"/>
    <cellStyle name="Accent2" xfId="1482"/>
    <cellStyle name="常规 3 2 3" xfId="1483"/>
    <cellStyle name="Accent2 - 20%" xfId="1484"/>
    <cellStyle name="百_NJ09-08_人大汇报5.8_2013年教科文科预算表" xfId="1485"/>
    <cellStyle name="Accent2_2006年33甘肃" xfId="1486"/>
    <cellStyle name="百_NJ09-03_一审汇总" xfId="1487"/>
    <cellStyle name="百_NJ09-03_市直提前告知_2013年教科文科预算表" xfId="1488"/>
    <cellStyle name="百_NJ09-04_一审汇总" xfId="1489"/>
    <cellStyle name="百_04-19_市直提前告知" xfId="1490"/>
    <cellStyle name="Accent3" xfId="1491"/>
    <cellStyle name="百_NJ17-11_人大汇报5.8_2013年教科文科预算表" xfId="1492"/>
    <cellStyle name="百_NJ18-34_市直提前告知_2013年教科文科预算表" xfId="1493"/>
    <cellStyle name="Accent3_2006年33甘肃" xfId="1494"/>
    <cellStyle name="好_行政(燃修费)" xfId="1495"/>
    <cellStyle name="Accent4 - 60%" xfId="1496"/>
    <cellStyle name="Accent5" xfId="1497"/>
    <cellStyle name="Accent5 - 60%" xfId="1498"/>
    <cellStyle name="Accent6" xfId="1499"/>
    <cellStyle name="Accent6 - 60%" xfId="1500"/>
    <cellStyle name="百_NJ09-08" xfId="1501"/>
    <cellStyle name="差_09黑龙江" xfId="1502"/>
    <cellStyle name="Æõ" xfId="1503"/>
    <cellStyle name="Æõí¨" xfId="1504"/>
    <cellStyle name="常规 2 2 2 2 2 2 2 2" xfId="1505"/>
    <cellStyle name="Ç§·öî»" xfId="1506"/>
    <cellStyle name="千_NJ17-06_2011结算单定稿" xfId="1507"/>
    <cellStyle name="Ç§·öî»[0]" xfId="1508"/>
    <cellStyle name="Ç§î»" xfId="1509"/>
    <cellStyle name="Ç§î»·ö¸" xfId="1510"/>
    <cellStyle name="好_缺口县区测算(按2007支出增长25%测算)" xfId="1511"/>
    <cellStyle name="Calc Currency (0)" xfId="1512"/>
    <cellStyle name="ColLevel_0" xfId="1513"/>
    <cellStyle name="好_县市旗测算20080508" xfId="1514"/>
    <cellStyle name="百_NJ17-08_人大汇报5.8" xfId="1515"/>
    <cellStyle name="百_NJ09-05_基金平衡表5.8" xfId="1516"/>
    <cellStyle name="Comma [0]" xfId="1517"/>
    <cellStyle name="Comma [0] 2" xfId="1518"/>
    <cellStyle name="千_2013年" xfId="1519"/>
    <cellStyle name="Comma_04" xfId="1520"/>
    <cellStyle name="Currency1" xfId="1521"/>
    <cellStyle name="Fixed" xfId="1522"/>
    <cellStyle name="百_NJ17-60" xfId="1523"/>
    <cellStyle name="样式 1_2012结转明细表" xfId="1524"/>
    <cellStyle name="差_农林水和城市维护标准支出20080505－县区合计_2012年年底教育项目调整支出汇总表（程科长）" xfId="1525"/>
    <cellStyle name="好_410927000_台前县" xfId="1526"/>
    <cellStyle name="百" xfId="1527"/>
    <cellStyle name="Header1" xfId="1528"/>
    <cellStyle name="Header2" xfId="1529"/>
    <cellStyle name="HEADING1" xfId="1530"/>
    <cellStyle name="HEADING2" xfId="1531"/>
    <cellStyle name="好_山东省民生支出标准" xfId="1532"/>
    <cellStyle name="Normal - Style1" xfId="1533"/>
    <cellStyle name="百_NJ17-36_基金平衡表5.8" xfId="1534"/>
    <cellStyle name="Percent [2] 2" xfId="1535"/>
    <cellStyle name="RowLevel_0" xfId="1536"/>
    <cellStyle name="百_03-17_2011结算单定稿" xfId="1537"/>
    <cellStyle name="标题 2 3" xfId="1538"/>
    <cellStyle name="百_2005-19_报市长" xfId="1539"/>
    <cellStyle name="适中 3" xfId="1540"/>
    <cellStyle name="好_复件 复件 2010年预算表格－2010-03-26-（含表间 公式）_2012年年底教育项目调整支出汇总表（程科长）" xfId="1541"/>
    <cellStyle name="百_03-17_2013年" xfId="1542"/>
    <cellStyle name="百_03-17_报市长" xfId="1543"/>
    <cellStyle name="百_03-17_汇报姜局2.16" xfId="1544"/>
    <cellStyle name="百_03-17_基金平衡表2.3" xfId="1545"/>
    <cellStyle name="百_03-17_基金平衡表5.8" xfId="1546"/>
    <cellStyle name="百_03-17_人大汇报5.8" xfId="1547"/>
    <cellStyle name="百_03-17_市直提前告知" xfId="1548"/>
    <cellStyle name="百_03-17_市直提前告知_2013年教科文科预算表" xfId="1549"/>
    <cellStyle name="好_县市旗测算-新科目（20080626）_不含人员经费系数" xfId="1550"/>
    <cellStyle name="百_NJ09-03_2013年" xfId="1551"/>
    <cellStyle name="百_05_基金平衡表2.3" xfId="1552"/>
    <cellStyle name="百_03-17_一审汇总1.27" xfId="1553"/>
    <cellStyle name="百_04-19_2011结算单定稿" xfId="1554"/>
    <cellStyle name="千分位_ 白土" xfId="1555"/>
    <cellStyle name="百_04-19_2013年" xfId="1556"/>
    <cellStyle name="百_NJ17-19_基金平衡表2.3" xfId="1557"/>
    <cellStyle name="百_2005-18_2011结算单定稿" xfId="1558"/>
    <cellStyle name="百_NJ17-07_增消两税2012" xfId="1559"/>
    <cellStyle name="差_矿务局" xfId="1560"/>
    <cellStyle name="好_0605石屏县_2012年年底教育项目调整支出汇总表（程科长）" xfId="1561"/>
    <cellStyle name="差_卫生(按照总人口测算）—20080416_民生政策最低支出需求_2012年年底教育项目调整支出汇总表（程科长）" xfId="1562"/>
    <cellStyle name="百_04-19_基金平衡表5.8" xfId="1563"/>
    <cellStyle name="差_2008计算资料（8月5）_2012年年底教育项目调整支出汇总表（程科长）" xfId="1564"/>
    <cellStyle name="百_04-19_人大汇报5.8" xfId="1565"/>
    <cellStyle name="百_2005-18_人大汇报5.8" xfId="1566"/>
    <cellStyle name="百_05_2011结算单定稿" xfId="1567"/>
    <cellStyle name="百_05_2013年" xfId="1568"/>
    <cellStyle name="百_05_报市长" xfId="1569"/>
    <cellStyle name="货币 3" xfId="1570"/>
    <cellStyle name="好_410927000_台前县_2012年年底教育项目调整支出汇总表（程科长）" xfId="1571"/>
    <cellStyle name="百_NJ09-03_报市长" xfId="1572"/>
    <cellStyle name="百_05_基金平衡表5.8" xfId="1573"/>
    <cellStyle name="百_05_一审汇总1.27" xfId="1574"/>
    <cellStyle name="百_05_增消两税2012" xfId="1575"/>
    <cellStyle name="百_2005-18_报市长" xfId="1576"/>
    <cellStyle name="百_2005-18_一审汇总1.27" xfId="1577"/>
    <cellStyle name="百_2005-19_2013年" xfId="1578"/>
    <cellStyle name="百_2005-19_汇报姜局2.16" xfId="1579"/>
    <cellStyle name="百_2005-19_基金平衡表2.3" xfId="1580"/>
    <cellStyle name="百_2005-19_人大汇报5.8_2013年教科文科预算表" xfId="1581"/>
    <cellStyle name="差_2008计算资料（8月5）" xfId="1582"/>
    <cellStyle name="百_2005-19_市直提前告知_2013年教科文科预算表" xfId="1583"/>
    <cellStyle name="百_2005-19_一审汇总" xfId="1584"/>
    <cellStyle name="百_2013年" xfId="1585"/>
    <cellStyle name="百_NJ18-39_增消两税2012" xfId="1586"/>
    <cellStyle name="百_NJ09-03_基金平衡表5.8" xfId="1587"/>
    <cellStyle name="百_NJ09-03_一审汇总1.27" xfId="1588"/>
    <cellStyle name="常规 11 4" xfId="1589"/>
    <cellStyle name="差_缺口县区测算_2012年年底教育项目调整支出汇总表（程科长）" xfId="1590"/>
    <cellStyle name="百_NJ09-03_增消两税2012" xfId="1591"/>
    <cellStyle name="百_NJ17-19_汇报姜局2.16" xfId="1592"/>
    <cellStyle name="百_NJ09-04_2011结算单定稿" xfId="1593"/>
    <cellStyle name="好_11大理_2012年年底教育项目调整支出汇总表（程科长）" xfId="1594"/>
    <cellStyle name="百_NJ09-04_报市长" xfId="1595"/>
    <cellStyle name="百_NJ09-04_汇报姜局2.16" xfId="1596"/>
    <cellStyle name="好_重点民生支出需求测算表社保（农村低保）081112" xfId="1597"/>
    <cellStyle name="百_NJ17-08_汇报姜局2.16" xfId="1598"/>
    <cellStyle name="百_NJ09-04_基金平衡表2.3" xfId="1599"/>
    <cellStyle name="百_NJ18-04_市直提前告知" xfId="1600"/>
    <cellStyle name="百_NJ09-04_基金平衡表5.8" xfId="1601"/>
    <cellStyle name="百_NJ09-04_人大汇报5.8_2013年教科文科预算表" xfId="1602"/>
    <cellStyle name="百_NJ09-04_市直提前告知" xfId="1603"/>
    <cellStyle name="百_NJ18-05_增消两税2012" xfId="1604"/>
    <cellStyle name="百_NJ18-10_增消两税2012" xfId="1605"/>
    <cellStyle name="差_30云南_1" xfId="1606"/>
    <cellStyle name="好_财力测算2011_2012年年底教育项目调整支出汇总表（程科长）" xfId="1607"/>
    <cellStyle name="百_NJ18-04_2013年" xfId="1608"/>
    <cellStyle name="百_NJ18-17_基金平衡表2.3" xfId="1609"/>
    <cellStyle name="百_NJ09-04_市直提前告知_2013年教科文科预算表" xfId="1610"/>
    <cellStyle name="百_NJ09-05_2011结算单定稿" xfId="1611"/>
    <cellStyle name="差_分县成本差异系数_不含人员经费系数" xfId="1612"/>
    <cellStyle name="百_NJ09-05_2013年" xfId="1613"/>
    <cellStyle name="百_NJ09-05_人大汇报5.8" xfId="1614"/>
    <cellStyle name="百_NJ09-05_人大汇报5.8_2013年教科文科预算表" xfId="1615"/>
    <cellStyle name="百_NJ18-09_2013年" xfId="1616"/>
    <cellStyle name="百_NJ18-14_2013年" xfId="1617"/>
    <cellStyle name="常规 2 3" xfId="1618"/>
    <cellStyle name="百_NJ09-05_市直提前告知" xfId="1619"/>
    <cellStyle name="千位分隔[0] 5" xfId="1620"/>
    <cellStyle name="好_第五部分(才淼、饶永宏）_2012年年底教育项目调整支出汇总表（程科长）" xfId="1621"/>
    <cellStyle name="百_NJ09-07_2013年" xfId="1622"/>
    <cellStyle name="百_NJ09-08_汇报姜局2.16" xfId="1623"/>
    <cellStyle name="百_NJ09-07_市直提前告知_2013年教科文科预算表" xfId="1624"/>
    <cellStyle name="百_NJ09-07_一审汇总1.27" xfId="1625"/>
    <cellStyle name="百_NJ09-07_增消两税2012" xfId="1626"/>
    <cellStyle name="百_NJ17-28_汇报姜局2.16" xfId="1627"/>
    <cellStyle name="百_NJ17-33_汇报姜局2.16" xfId="1628"/>
    <cellStyle name="百_NJ09-08_2011结算单定稿" xfId="1629"/>
    <cellStyle name="差_商品交易所2006--2008年税收_2012年年底教育项目调整支出汇总表（程科长）" xfId="1630"/>
    <cellStyle name="百_NJ09-08_2013年" xfId="1631"/>
    <cellStyle name="百_NJ17-34_2011结算单定稿" xfId="1632"/>
    <cellStyle name="差_28四川_2012年年底教育项目调整支出汇总表（程科长）" xfId="1633"/>
    <cellStyle name="百_NJ09-08_报市长" xfId="1634"/>
    <cellStyle name="百_NJ09-08_基金平衡表5.8" xfId="1635"/>
    <cellStyle name="百_NJ09-08_人大汇报5.8" xfId="1636"/>
    <cellStyle name="百_NJ18-39_2013年" xfId="1637"/>
    <cellStyle name="百_NJ09-08_市直提前告知" xfId="1638"/>
    <cellStyle name="百_NJ17-34_市直提前告知_2013年教科文科预算表" xfId="1639"/>
    <cellStyle name="百_NJ09-08_市直提前告知_2013年教科文科预算表" xfId="1640"/>
    <cellStyle name="百_NJ09-08_一审汇总" xfId="1641"/>
    <cellStyle name="百_NJ09-08_一审汇总1.27" xfId="1642"/>
    <cellStyle name="差_河南 缺口县区测算(地方填报)" xfId="1643"/>
    <cellStyle name="好_河南 缺口县区测算(地方填报)_2012年年底教育项目调整支出汇总表（程科长）" xfId="1644"/>
    <cellStyle name="百_NJ17-07" xfId="1645"/>
    <cellStyle name="好_县区合并测算20080423(按照各省比重）_县市旗测算-新科目（含人口规模效应）" xfId="1646"/>
    <cellStyle name="百_NJ17-07_2013年" xfId="1647"/>
    <cellStyle name="百_NJ17-07_基金平衡表5.8" xfId="1648"/>
    <cellStyle name="百_NJ17-07_人大汇报5.8" xfId="1649"/>
    <cellStyle name="百_NJ17-27_报市长" xfId="1650"/>
    <cellStyle name="百_NJ18-39_市直提前告知" xfId="1651"/>
    <cellStyle name="百_NJ17-07_人大汇报5.8_2013年教科文科预算表" xfId="1652"/>
    <cellStyle name="百_NJ18-39_市直提前告知_2013年教科文科预算表" xfId="1653"/>
    <cellStyle name="百_NJ17-07_市直提前告知_2013年教科文科预算表" xfId="1654"/>
    <cellStyle name="百_NJ17-07_一审汇总1.27" xfId="1655"/>
    <cellStyle name="百_NJ17-18" xfId="1656"/>
    <cellStyle name="百_NJ17-23" xfId="1657"/>
    <cellStyle name="好_22湖南" xfId="1658"/>
    <cellStyle name="百_NJ17-08_2011结算单定稿" xfId="1659"/>
    <cellStyle name="百_NJ17-08_2013年" xfId="1660"/>
    <cellStyle name="百_NJ17-08_报市长" xfId="1661"/>
    <cellStyle name="百_NJ17-08_基金平衡表2.3" xfId="1662"/>
    <cellStyle name="好_03昭通_2012年年底教育项目调整支出汇总表（程科长）" xfId="1663"/>
    <cellStyle name="百_NJ17-08_基金平衡表5.8" xfId="1664"/>
    <cellStyle name="百_NJ17-08_人大汇报5.8_2013年教科文科预算表" xfId="1665"/>
    <cellStyle name="表标题" xfId="1666"/>
    <cellStyle name="百_NJ17-08_市直提前告知" xfId="1667"/>
    <cellStyle name="百_NJ17-08_市直提前告知_2013年教科文科预算表" xfId="1668"/>
    <cellStyle name="百_NJ17-08_一审汇总" xfId="1669"/>
    <cellStyle name="百_NJ17-11" xfId="1670"/>
    <cellStyle name="百_NJ17-11_2011结算单定稿" xfId="1671"/>
    <cellStyle name="百_NJ17-11_报市长" xfId="1672"/>
    <cellStyle name="百_NJ18-19_增消两税2012" xfId="1673"/>
    <cellStyle name="好_20河南(财政部2010年县级基本财力测算数据)" xfId="1674"/>
    <cellStyle name="百_NJ17-11_汇报姜局2.16" xfId="1675"/>
    <cellStyle name="好_2010.10.30" xfId="1676"/>
    <cellStyle name="百_NJ17-11_人大汇报5.8" xfId="1677"/>
    <cellStyle name="百_NJ18-17" xfId="1678"/>
    <cellStyle name="百_NJ18-34_市直提前告知" xfId="1679"/>
    <cellStyle name="百_NJ18-02_汇报姜局2.16" xfId="1680"/>
    <cellStyle name="百_NJ17-11_市直提前告知" xfId="1681"/>
    <cellStyle name="百_NJ17-11_市直提前告知_2013年教科文科预算表" xfId="1682"/>
    <cellStyle name="百_NJ17-11_一审汇总" xfId="1683"/>
    <cellStyle name="百_NJ17-11_一审汇总1.27" xfId="1684"/>
    <cellStyle name="差_出口退税核对_2012年年底教育项目调整支出汇总表（程科长）" xfId="1685"/>
    <cellStyle name="常规 2 2 2 2 2 2 2" xfId="1686"/>
    <cellStyle name="百_NJ18-19_市直提前告知" xfId="1687"/>
    <cellStyle name="百_NJ18-05_2013年" xfId="1688"/>
    <cellStyle name="百_NJ18-10_2013年" xfId="1689"/>
    <cellStyle name="百_NJ17-16" xfId="1690"/>
    <cellStyle name="百_NJ17-21" xfId="1691"/>
    <cellStyle name="百_NJ17-16_2011结算单定稿" xfId="1692"/>
    <cellStyle name="百_NJ17-21_2011结算单定稿" xfId="1693"/>
    <cellStyle name="百_NJ17-16_报市长" xfId="1694"/>
    <cellStyle name="百_NJ17-21_报市长" xfId="1695"/>
    <cellStyle name="好_行政公检法测算" xfId="1696"/>
    <cellStyle name="好_安徽 缺口县区测算(地方填报)1_2012年年底教育项目调整支出汇总表（程科长）" xfId="1697"/>
    <cellStyle name="百_NJ17-34_报市长" xfId="1698"/>
    <cellStyle name="百_NJ17-16_基金平衡表2.3" xfId="1699"/>
    <cellStyle name="百_NJ17-21_基金平衡表2.3" xfId="1700"/>
    <cellStyle name="百_NJ17-16_基金平衡表5.8" xfId="1701"/>
    <cellStyle name="百_NJ17-21_基金平衡表5.8" xfId="1702"/>
    <cellStyle name="百_NJ18-03_汇报姜局2.16" xfId="1703"/>
    <cellStyle name="百_NJ17-16_人大汇报5.8" xfId="1704"/>
    <cellStyle name="百_NJ17-21_人大汇报5.8" xfId="1705"/>
    <cellStyle name="百_NJ17-16_市直提前告知" xfId="1706"/>
    <cellStyle name="百_NJ17-21_市直提前告知" xfId="1707"/>
    <cellStyle name="好_省电力2008年 工作表" xfId="1708"/>
    <cellStyle name="百_NJ17-16_市直提前告知_2013年教科文科预算表" xfId="1709"/>
    <cellStyle name="百_NJ17-21_市直提前告知_2013年教科文科预算表" xfId="1710"/>
    <cellStyle name="百_NJ18-03_一审汇总" xfId="1711"/>
    <cellStyle name="百_NJ17-35_一审汇总1.27" xfId="1712"/>
    <cellStyle name="百_NJ17-28_基金平衡表2.3" xfId="1713"/>
    <cellStyle name="百_NJ17-33_基金平衡表2.3" xfId="1714"/>
    <cellStyle name="百_NJ17-16_增消两税2012" xfId="1715"/>
    <cellStyle name="百_NJ17-21_增消两税2012" xfId="1716"/>
    <cellStyle name="差_20河南_2012年年底教育项目调整支出汇总表（程科长）" xfId="1717"/>
    <cellStyle name="百_NJ17-18_2011结算单定稿" xfId="1718"/>
    <cellStyle name="百_NJ17-23_2011结算单定稿" xfId="1719"/>
    <cellStyle name="百_NJ17-47_人大汇报5.8_2013年教科文科预算表" xfId="1720"/>
    <cellStyle name="百_NJ17-18_2013年" xfId="1721"/>
    <cellStyle name="百_NJ17-23_2013年" xfId="1722"/>
    <cellStyle name="常规 11 2 4" xfId="1723"/>
    <cellStyle name="百_NJ17-18_报市长" xfId="1724"/>
    <cellStyle name="百_NJ17-23_报市长" xfId="1725"/>
    <cellStyle name="百_NJ17-18_汇报姜局2.16" xfId="1726"/>
    <cellStyle name="百_NJ17-23_汇报姜局2.16" xfId="1727"/>
    <cellStyle name="百_市直提前告知_2013年教科文科预算表" xfId="1728"/>
    <cellStyle name="百_NJ17-18_基金平衡表5.8" xfId="1729"/>
    <cellStyle name="百_NJ17-23_基金平衡表5.8" xfId="1730"/>
    <cellStyle name="百_NJ17-18_市直提前告知" xfId="1731"/>
    <cellStyle name="百_NJ17-23_市直提前告知" xfId="1732"/>
    <cellStyle name="百_NJ18-06_2011结算单定稿" xfId="1733"/>
    <cellStyle name="百_NJ18-11_2011结算单定稿" xfId="1734"/>
    <cellStyle name="百_NJ17-18_一审汇总1.27" xfId="1735"/>
    <cellStyle name="百_NJ17-23_一审汇总1.27" xfId="1736"/>
    <cellStyle name="百_NJ17-35_基金平衡表2.3" xfId="1737"/>
    <cellStyle name="差_卫生(按照总人口测算）—20080416_不含人员经费系数" xfId="1738"/>
    <cellStyle name="百_NJ17-18_增消两税2012" xfId="1739"/>
    <cellStyle name="百_NJ17-23_增消两税2012" xfId="1740"/>
    <cellStyle name="百_NJ17-19_2011结算单定稿" xfId="1741"/>
    <cellStyle name="差_县市旗测算-新科目（20080626）_县市旗测算-新科目（含人口规模效应）" xfId="1742"/>
    <cellStyle name="百_NJ17-19_人大汇报5.8" xfId="1743"/>
    <cellStyle name="百_NJ17-19_人大汇报5.8_2013年教科文科预算表" xfId="1744"/>
    <cellStyle name="百_NJ17-19_一审汇总" xfId="1745"/>
    <cellStyle name="百_NJ17-36_基金平衡表2.3" xfId="1746"/>
    <cellStyle name="百_NJ17-47_市直提前告知_2013年教科文科预算表" xfId="1747"/>
    <cellStyle name="百_NJ17-19_增消两税2012" xfId="1748"/>
    <cellStyle name="百_NJ17-22_2013年" xfId="1749"/>
    <cellStyle name="百_NJ17-22_基金平衡表2.3" xfId="1750"/>
    <cellStyle name="千位分隔 3" xfId="1751"/>
    <cellStyle name="货币[0] 3 2" xfId="1752"/>
    <cellStyle name="百_NJ17-22_人大汇报5.8" xfId="1753"/>
    <cellStyle name="标题 4 2" xfId="1754"/>
    <cellStyle name="好_成本差异系数（含人口规模）" xfId="1755"/>
    <cellStyle name="百_NJ17-22_市直提前告知_2013年教科文科预算表" xfId="1756"/>
    <cellStyle name="常规 11 2 2 2" xfId="1757"/>
    <cellStyle name="百_NJ17-22_一审汇总1.27" xfId="1758"/>
    <cellStyle name="百_NJ17-26_2011结算单定稿" xfId="1759"/>
    <cellStyle name="百_NJ17-26_报市长" xfId="1760"/>
    <cellStyle name="百_NJ17-26_基金平衡表2.3" xfId="1761"/>
    <cellStyle name="百_NJ17-26_基金平衡表5.8" xfId="1762"/>
    <cellStyle name="百_NJ17-26_市直提前告知_2013年教科文科预算表" xfId="1763"/>
    <cellStyle name="百_NJ17-26_一审汇总" xfId="1764"/>
    <cellStyle name="差_财力测算2011" xfId="1765"/>
    <cellStyle name="货_NJ18-15_增消两税2012" xfId="1766"/>
    <cellStyle name="好_不含人员经费系数_2012年年底教育项目调整支出汇总表（程科长）" xfId="1767"/>
    <cellStyle name="差_1" xfId="1768"/>
    <cellStyle name="百_NJ17-26_增消两税2012" xfId="1769"/>
    <cellStyle name="百_NJ17-27_2011结算单定稿" xfId="1770"/>
    <cellStyle name="百_NJ17-27_2013年" xfId="1771"/>
    <cellStyle name="百_NJ17-27_基金平衡表2.3" xfId="1772"/>
    <cellStyle name="百_NJ17-27_基金平衡表5.8" xfId="1773"/>
    <cellStyle name="百_NJ17-27_人大汇报5.8_2013年教科文科预算表" xfId="1774"/>
    <cellStyle name="好_测算结果汇总_2012年年底教育项目调整支出汇总表（程科长）" xfId="1775"/>
    <cellStyle name="百_NJ17-27_市直提前告知" xfId="1776"/>
    <cellStyle name="百_NJ17-36_2013年" xfId="1777"/>
    <cellStyle name="百_NJ17-27_市直提前告知_2013年教科文科预算表" xfId="1778"/>
    <cellStyle name="百_NJ17-27_一审汇总" xfId="1779"/>
    <cellStyle name="差_文体广播事业(按照总人口测算）—20080416_民生政策最低支出需求" xfId="1780"/>
    <cellStyle name="百_NJ17-27_一审汇总1.27" xfId="1781"/>
    <cellStyle name="百_NJ17-39_基金平衡表2.3" xfId="1782"/>
    <cellStyle name="百_NJ17-27_增消两税2012" xfId="1783"/>
    <cellStyle name="百_NJ17-37_人大汇报5.8" xfId="1784"/>
    <cellStyle name="百_NJ17-42_人大汇报5.8" xfId="1785"/>
    <cellStyle name="百_NJ17-28_2011结算单定稿" xfId="1786"/>
    <cellStyle name="百_NJ17-33_2011结算单定稿" xfId="1787"/>
    <cellStyle name="差_缺口县区测算" xfId="1788"/>
    <cellStyle name="百_NJ18-21_市直提前告知_2013年教科文科预算表" xfId="1789"/>
    <cellStyle name="百_NJ17-28_2013年" xfId="1790"/>
    <cellStyle name="百_NJ17-33_2013年" xfId="1791"/>
    <cellStyle name="百_NJ17-28_报市长" xfId="1792"/>
    <cellStyle name="百_NJ17-33_报市长" xfId="1793"/>
    <cellStyle name="百_NJ17-28_基金平衡表5.8" xfId="1794"/>
    <cellStyle name="百_NJ17-33_基金平衡表5.8" xfId="1795"/>
    <cellStyle name="百_NJ17-28_人大汇报5.8_2013年教科文科预算表" xfId="1796"/>
    <cellStyle name="百_NJ17-33_人大汇报5.8_2013年教科文科预算表" xfId="1797"/>
    <cellStyle name="百_NJ17-28_市直提前告知" xfId="1798"/>
    <cellStyle name="百_NJ17-33_市直提前告知" xfId="1799"/>
    <cellStyle name="差_农林水和城市维护标准支出20080505－县区合计" xfId="1800"/>
    <cellStyle name="百_NJ18-05_人大汇报5.8" xfId="1801"/>
    <cellStyle name="百_NJ18-10_人大汇报5.8" xfId="1802"/>
    <cellStyle name="百_NJ17-28_市直提前告知_2013年教科文科预算表" xfId="1803"/>
    <cellStyle name="百_NJ17-33_市直提前告知_2013年教科文科预算表" xfId="1804"/>
    <cellStyle name="百_NJ17-28_一审汇总" xfId="1805"/>
    <cellStyle name="百_NJ17-33_一审汇总" xfId="1806"/>
    <cellStyle name="百_NJ17-28_一审汇总1.27" xfId="1807"/>
    <cellStyle name="百_NJ17-33_一审汇总1.27" xfId="1808"/>
    <cellStyle name="百_NJ17-28_增消两税2012" xfId="1809"/>
    <cellStyle name="百_NJ17-33_增消两税2012" xfId="1810"/>
    <cellStyle name="百_NJ17-34_基金平衡表5.8" xfId="1811"/>
    <cellStyle name="好_人员工资和公用经费3_2012年年底教育项目调整支出汇总表（程科长）" xfId="1812"/>
    <cellStyle name="百_NJ17-34_一审汇总" xfId="1813"/>
    <cellStyle name="标题 2 2" xfId="1814"/>
    <cellStyle name="百_NJ17-34_增消两税2012" xfId="1815"/>
    <cellStyle name="百_NJ17-35_2013年" xfId="1816"/>
    <cellStyle name="百_NJ17-35_基金平衡表5.8" xfId="1817"/>
    <cellStyle name="百_NJ17-35_人大汇报5.8_2013年教科文科预算表" xfId="1818"/>
    <cellStyle name="百_NJ17-35_市直提前告知" xfId="1819"/>
    <cellStyle name="强调文字颜色 1 3" xfId="1820"/>
    <cellStyle name="百_NJ17-35_市直提前告知_2013年教科文科预算表" xfId="1821"/>
    <cellStyle name="百_NJ17-35_一审汇总" xfId="1822"/>
    <cellStyle name="好_12滨州_2012年年底教育项目调整支出汇总表（程科长）" xfId="1823"/>
    <cellStyle name="差_县市旗测算20080508_不含人员经费系数" xfId="1824"/>
    <cellStyle name="百_NJ17-47_基金平衡表2.3" xfId="1825"/>
    <cellStyle name="百_NJ17-35_增消两税2012" xfId="1826"/>
    <cellStyle name="差_410927000_台前县" xfId="1827"/>
    <cellStyle name="百_NJ17-36" xfId="1828"/>
    <cellStyle name="百_NJ17-36_2011结算单定稿" xfId="1829"/>
    <cellStyle name="百分比 4 2" xfId="1830"/>
    <cellStyle name="百_NJ17-36_汇报姜局2.16" xfId="1831"/>
    <cellStyle name="差_县市旗测算-新科目（20080627）_2012年年底教育项目调整支出汇总表（程科长）" xfId="1832"/>
    <cellStyle name="百_NJ18-05_汇报姜局2.16" xfId="1833"/>
    <cellStyle name="百_NJ18-10_汇报姜局2.16" xfId="1834"/>
    <cellStyle name="百_NJ17-36_人大汇报5.8" xfId="1835"/>
    <cellStyle name="百_NJ17-36_市直提前告知_2013年教科文科预算表" xfId="1836"/>
    <cellStyle name="百_NJ17-36_一审汇总" xfId="1837"/>
    <cellStyle name="百_NJ17-36_一审汇总1.27" xfId="1838"/>
    <cellStyle name="百_NJ17-36_增消两税2012" xfId="1839"/>
    <cellStyle name="百_NJ17-37" xfId="1840"/>
    <cellStyle name="百_NJ17-42" xfId="1841"/>
    <cellStyle name="百_NJ17-37_2011结算单定稿" xfId="1842"/>
    <cellStyle name="百_NJ17-42_2011结算单定稿" xfId="1843"/>
    <cellStyle name="百_NJ17-37_汇报姜局2.16" xfId="1844"/>
    <cellStyle name="百_NJ17-42_汇报姜局2.16" xfId="1845"/>
    <cellStyle name="货_一审汇总" xfId="1846"/>
    <cellStyle name="百_NJ17-37_市直提前告知" xfId="1847"/>
    <cellStyle name="百_NJ17-42_市直提前告知" xfId="1848"/>
    <cellStyle name="百_NJ17-37_市直提前告知_2013年教科文科预算表" xfId="1849"/>
    <cellStyle name="百_NJ17-42_市直提前告知_2013年教科文科预算表" xfId="1850"/>
    <cellStyle name="差_城建部门_2012年年底教育项目调整支出汇总表（程科长）" xfId="1851"/>
    <cellStyle name="百_NJ17-37_一审汇总" xfId="1852"/>
    <cellStyle name="百_NJ17-42_一审汇总" xfId="1853"/>
    <cellStyle name="百_NJ17-37_一审汇总1.27" xfId="1854"/>
    <cellStyle name="百_NJ17-42_一审汇总1.27" xfId="1855"/>
    <cellStyle name="百_NJ17-54_基金平衡表2.3" xfId="1856"/>
    <cellStyle name="百_NJ17-37_增消两税2012" xfId="1857"/>
    <cellStyle name="百_NJ17-42_增消两税2012" xfId="1858"/>
    <cellStyle name="百_NJ17-39_2011结算单定稿" xfId="1859"/>
    <cellStyle name="百_NJ17-39_报市长" xfId="1860"/>
    <cellStyle name="百_NJ17-39_汇报姜局2.16" xfId="1861"/>
    <cellStyle name="好_530623_2006年县级财政报表附表_2012年年底教育项目调整支出汇总表（程科长）" xfId="1862"/>
    <cellStyle name="百_NJ17-39_基金平衡表5.8" xfId="1863"/>
    <cellStyle name="差_22湖南_2012年年底教育项目调整支出汇总表（程科长）" xfId="1864"/>
    <cellStyle name="好_出口退税核对_2012年年底教育项目调整支出汇总表（程科长）" xfId="1865"/>
    <cellStyle name="百_NJ17-39_市直提前告知_2013年教科文科预算表" xfId="1866"/>
    <cellStyle name="百_NJ17-39_一审汇总" xfId="1867"/>
    <cellStyle name="百_NJ17-39_一审汇总1.27" xfId="1868"/>
    <cellStyle name="百_NJ17-39_增消两税2012" xfId="1869"/>
    <cellStyle name="百_NJ17-47" xfId="1870"/>
    <cellStyle name="百_NJ17-47_2011结算单定稿" xfId="1871"/>
    <cellStyle name="差_缺口县区测算（11.13）" xfId="1872"/>
    <cellStyle name="百_NJ17-47_2013年" xfId="1873"/>
    <cellStyle name="百_NJ17-47_汇报姜局2.16" xfId="1874"/>
    <cellStyle name="千_NJ17-06_基金平衡表2.3" xfId="1875"/>
    <cellStyle name="好_2009年省与市县结算（最终）" xfId="1876"/>
    <cellStyle name="百_NJ17-47_基金平衡表5.8" xfId="1877"/>
    <cellStyle name="百_NJ17-47_市直提前告知" xfId="1878"/>
    <cellStyle name="好_2012年市本级基建预算（草案）20120128" xfId="1879"/>
    <cellStyle name="百_NJ17-47_一审汇总" xfId="1880"/>
    <cellStyle name="百_NJ17-47_一审汇总1.27" xfId="1881"/>
    <cellStyle name="百_NJ17-54_2011结算单定稿" xfId="1882"/>
    <cellStyle name="好_县市旗测算-新科目（20080626）_不含人员经费系数_2012年年底教育项目调整支出汇总表（程科长）" xfId="1883"/>
    <cellStyle name="差_2012年市本级基建预算（草案）" xfId="1884"/>
    <cellStyle name="百_NJ17-54_2013年" xfId="1885"/>
    <cellStyle name="百_NJ17-54_报市长" xfId="1886"/>
    <cellStyle name="标题 3 2" xfId="1887"/>
    <cellStyle name="差_农林水和城市维护标准支出20080505－县区合计_县市旗测算-新科目（含人口规模效应）" xfId="1888"/>
    <cellStyle name="百_NJ17-54_汇报姜局2.16" xfId="1889"/>
    <cellStyle name="百_NJ17-54_基金平衡表5.8" xfId="1890"/>
    <cellStyle name="差_汇总表4_2012年年底教育项目调整支出汇总表（程科长）" xfId="1891"/>
    <cellStyle name="百_NJ17-54_市直提前告知" xfId="1892"/>
    <cellStyle name="百_NJ17-54_市直提前告知_2013年教科文科预算表" xfId="1893"/>
    <cellStyle name="好_2007一般预算支出口径剔除表_2012年年底教育项目调整支出汇总表（程科长）" xfId="1894"/>
    <cellStyle name="百_NJ17-54_一审汇总" xfId="1895"/>
    <cellStyle name="百_NJ17-54_增消两税2012" xfId="1896"/>
    <cellStyle name="百_NJ17-60_2011结算单定稿" xfId="1897"/>
    <cellStyle name="差_2011年财力预测3.14" xfId="1898"/>
    <cellStyle name="百_NJ17-60_报市长" xfId="1899"/>
    <cellStyle name="百_NJ17-60_基金平衡表2.3" xfId="1900"/>
    <cellStyle name="百_NJ17-60_人大汇报5.8_2013年教科文科预算表" xfId="1901"/>
    <cellStyle name="百_NJ17-60_市直提前告知" xfId="1902"/>
    <cellStyle name="好_市辖区测算-新科目（20080626）_2012年年底教育项目调整支出汇总表（程科长）" xfId="1903"/>
    <cellStyle name="百_NJ17-60_一审汇总" xfId="1904"/>
    <cellStyle name="百_NJ17-60_增消两税2012" xfId="1905"/>
    <cellStyle name="百_NJ17-62" xfId="1906"/>
    <cellStyle name="百_NJ17-62_2011结算单定稿" xfId="1907"/>
    <cellStyle name="百_NJ17-62_报市长" xfId="1908"/>
    <cellStyle name="百_NJ17-62_一审汇总" xfId="1909"/>
    <cellStyle name="百_NJ17-62_一审汇总1.27" xfId="1910"/>
    <cellStyle name="百_NJ17-62_增消两税2012" xfId="1911"/>
    <cellStyle name="百_NJ18-01_2011结算单定稿" xfId="1912"/>
    <cellStyle name="百_NJ18-01_人大汇报5.8" xfId="1913"/>
    <cellStyle name="好_河南省----2009-05-21（补充数据）" xfId="1914"/>
    <cellStyle name="差_2006年27重庆" xfId="1915"/>
    <cellStyle name="百_NJ18-01_人大汇报5.8_2013年教科文科预算表" xfId="1916"/>
    <cellStyle name="好_自行调整差异系数顺序" xfId="1917"/>
    <cellStyle name="百_NJ18-01_市直提前告知" xfId="1918"/>
    <cellStyle name="好_20101118年底前重点项目资金缺口统计表" xfId="1919"/>
    <cellStyle name="差_成本差异系数（含人口规模）_2012年年底教育项目调整支出汇总表（程科长）" xfId="1920"/>
    <cellStyle name="强调文字颜色 4 2" xfId="1921"/>
    <cellStyle name="百_NJ18-01_市直提前告知_2013年教科文科预算表" xfId="1922"/>
    <cellStyle name="百_NJ18-01_一审汇总1.27" xfId="1923"/>
    <cellStyle name="常_报市长" xfId="1924"/>
    <cellStyle name="百_封面_人大汇报5.8_2013年教科文科预算表" xfId="1925"/>
    <cellStyle name="百_NJ18-02" xfId="1926"/>
    <cellStyle name="百_NJ18-02_2011结算单定稿" xfId="1927"/>
    <cellStyle name="百_NJ18-02_2013年" xfId="1928"/>
    <cellStyle name="百_NJ18-02_报市长" xfId="1929"/>
    <cellStyle name="千_2011结算单定稿" xfId="1930"/>
    <cellStyle name="百_NJ18-02_基金平衡表2.3" xfId="1931"/>
    <cellStyle name="百_NJ18-02_基金平衡表5.8" xfId="1932"/>
    <cellStyle name="百_NJ18-02_人大汇报5.8" xfId="1933"/>
    <cellStyle name="常规 4 2 2" xfId="1934"/>
    <cellStyle name="百_NJ18-02_市直提前告知_2013年教科文科预算表" xfId="1935"/>
    <cellStyle name="百_NJ18-02_一审汇总" xfId="1936"/>
    <cellStyle name="好_省属监狱人员级别表(驻外)" xfId="1937"/>
    <cellStyle name="百_NJ18-02_一审汇总1.27" xfId="1938"/>
    <cellStyle name="百_NJ18-09_基金平衡表2.3" xfId="1939"/>
    <cellStyle name="百_NJ18-14_基金平衡表2.3" xfId="1940"/>
    <cellStyle name="差_2012年市本级基建预算（草案）20120128_2012年年底教育项目调整支出汇总表（程科长）" xfId="1941"/>
    <cellStyle name="百_NJ18-02_增消两税2012" xfId="1942"/>
    <cellStyle name="百_NJ18-03" xfId="1943"/>
    <cellStyle name="差_商品交易所2006--2008年税收" xfId="1944"/>
    <cellStyle name="差_28四川" xfId="1945"/>
    <cellStyle name="百_NJ18-03_2013年" xfId="1946"/>
    <cellStyle name="好_行政(燃修费)_不含人员经费系数_2012年年底教育项目调整支出汇总表（程科长）" xfId="1947"/>
    <cellStyle name="百_NJ18-03_报市长" xfId="1948"/>
    <cellStyle name="百_NJ18-03_基金平衡表2.3" xfId="1949"/>
    <cellStyle name="百_NJ18-03_人大汇报5.8" xfId="1950"/>
    <cellStyle name="百_NJ18-03_人大汇报5.8_2013年教科文科预算表" xfId="1951"/>
    <cellStyle name="百_NJ18-04" xfId="1952"/>
    <cellStyle name="千_人大汇报5.8_2013年教科文科预算表" xfId="1953"/>
    <cellStyle name="百_NJ18-04_基金平衡表2.3" xfId="1954"/>
    <cellStyle name="百_NJ18-04_报市长" xfId="1955"/>
    <cellStyle name="百_NJ18-04_人大汇报5.8" xfId="1956"/>
    <cellStyle name="差_其他部门(按照总人口测算）—20080416_县市旗测算-新科目（含人口规模效应）_2012年年底教育项目调整支出汇总表（程科长）" xfId="1957"/>
    <cellStyle name="百_NJ18-04_一审汇总1.27" xfId="1958"/>
    <cellStyle name="百_NJ18-05" xfId="1959"/>
    <cellStyle name="百_NJ18-10" xfId="1960"/>
    <cellStyle name="百_NJ18-05_基金平衡表5.8" xfId="1961"/>
    <cellStyle name="百_NJ18-10_基金平衡表5.8" xfId="1962"/>
    <cellStyle name="百_NJ18-05_人大汇报5.8_2013年教科文科预算表" xfId="1963"/>
    <cellStyle name="百_NJ18-10_人大汇报5.8_2013年教科文科预算表" xfId="1964"/>
    <cellStyle name="百_NJ18-05_市直提前告知_2013年教科文科预算表" xfId="1965"/>
    <cellStyle name="百_NJ18-10_市直提前告知_2013年教科文科预算表" xfId="1966"/>
    <cellStyle name="百_NJ18-05_一审汇总" xfId="1967"/>
    <cellStyle name="百_NJ18-10_一审汇总" xfId="1968"/>
    <cellStyle name="百_NJ18-06_报市长" xfId="1969"/>
    <cellStyle name="百_NJ18-11_报市长" xfId="1970"/>
    <cellStyle name="百_NJ18-06_基金平衡表5.8" xfId="1971"/>
    <cellStyle name="百_NJ18-11_基金平衡表5.8" xfId="1972"/>
    <cellStyle name="差_成本差异系数" xfId="1973"/>
    <cellStyle name="百_NJ18-06_人大汇报5.8" xfId="1974"/>
    <cellStyle name="百_NJ18-11_人大汇报5.8" xfId="1975"/>
    <cellStyle name="百_NJ18-06_人大汇报5.8_2013年教科文科预算表" xfId="1976"/>
    <cellStyle name="百_NJ18-11_人大汇报5.8_2013年教科文科预算表" xfId="1977"/>
    <cellStyle name="差_第一部分：综合全_2012年年底教育项目调整支出汇总表（程科长）" xfId="1978"/>
    <cellStyle name="百_NJ18-06_市直提前告知" xfId="1979"/>
    <cellStyle name="百_NJ18-11_市直提前告知" xfId="1980"/>
    <cellStyle name="百_NJ18-06_市直提前告知_2013年教科文科预算表" xfId="1981"/>
    <cellStyle name="百_NJ18-11_市直提前告知_2013年教科文科预算表" xfId="1982"/>
    <cellStyle name="百_NJ18-06_一审汇总1.27" xfId="1983"/>
    <cellStyle name="百_NJ18-11_一审汇总1.27" xfId="1984"/>
    <cellStyle name="百_NJ18-07_2013年" xfId="1985"/>
    <cellStyle name="百_NJ18-12_2013年" xfId="1986"/>
    <cellStyle name="差_2009年省与市县结算（最终）" xfId="1987"/>
    <cellStyle name="差_纺织_2012年年底教育项目调整支出汇总表（程科长）" xfId="1988"/>
    <cellStyle name="百_NJ18-07_汇报姜局2.16" xfId="1989"/>
    <cellStyle name="百_NJ18-12_汇报姜局2.16" xfId="1990"/>
    <cellStyle name="百_NJ18-07_基金平衡表2.3" xfId="1991"/>
    <cellStyle name="百_NJ18-12_基金平衡表2.3" xfId="1992"/>
    <cellStyle name="百_NJ18-07_基金平衡表5.8" xfId="1993"/>
    <cellStyle name="百_NJ18-12_基金平衡表5.8" xfId="1994"/>
    <cellStyle name="百_NJ18-07_人大汇报5.8" xfId="1995"/>
    <cellStyle name="百_NJ18-12_人大汇报5.8" xfId="1996"/>
    <cellStyle name="百_NJ18-07_人大汇报5.8_2013年教科文科预算表" xfId="1997"/>
    <cellStyle name="百_NJ18-12_人大汇报5.8_2013年教科文科预算表" xfId="1998"/>
    <cellStyle name="百_NJ18-07_市直提前告知" xfId="1999"/>
    <cellStyle name="百_NJ18-12_市直提前告知" xfId="2000"/>
    <cellStyle name="千_NJ17-26_汇报姜局2.16" xfId="2001"/>
    <cellStyle name="千_NJ09-05_增消两税2012" xfId="2002"/>
    <cellStyle name="百_NJ18-07_市直提前告知_2013年教科文科预算表" xfId="2003"/>
    <cellStyle name="百_NJ18-12_市直提前告知_2013年教科文科预算表" xfId="2004"/>
    <cellStyle name="百_NJ18-38_人大汇报5.8" xfId="2005"/>
    <cellStyle name="百_NJ18-43_人大汇报5.8" xfId="2006"/>
    <cellStyle name="百_NJ18-07_一审汇总" xfId="2007"/>
    <cellStyle name="百_NJ18-12_一审汇总" xfId="2008"/>
    <cellStyle name="好_2010结算单定稿_2012年年底教育项目调整支出汇总表（程科长）" xfId="2009"/>
    <cellStyle name="百_NJ18-07_一审汇总1.27" xfId="2010"/>
    <cellStyle name="百_NJ18-12_一审汇总1.27" xfId="2011"/>
    <cellStyle name="百_NJ18-08_2011结算单定稿" xfId="2012"/>
    <cellStyle name="百_NJ18-13_2011结算单定稿" xfId="2013"/>
    <cellStyle name="百_NJ18-08_2013年" xfId="2014"/>
    <cellStyle name="百_NJ18-13_2013年" xfId="2015"/>
    <cellStyle name="百_NJ18-08_报市长" xfId="2016"/>
    <cellStyle name="百_NJ18-13_报市长" xfId="2017"/>
    <cellStyle name="差_2008年市与各县(区)年终决算结算单(草案)" xfId="2018"/>
    <cellStyle name="百_NJ18-08_人大汇报5.8" xfId="2019"/>
    <cellStyle name="百_NJ18-13_人大汇报5.8" xfId="2020"/>
    <cellStyle name="百_NJ18-08_人大汇报5.8_2013年教科文科预算表" xfId="2021"/>
    <cellStyle name="百_NJ18-13_人大汇报5.8_2013年教科文科预算表" xfId="2022"/>
    <cellStyle name="差_410927000_台前县_2012年年底教育项目调整支出汇总表（程科长）" xfId="2023"/>
    <cellStyle name="差_其他部门(按照总人口测算）—20080416_不含人员经费系数" xfId="2024"/>
    <cellStyle name="百_NJ18-08_一审汇总" xfId="2025"/>
    <cellStyle name="百_NJ18-13_一审汇总" xfId="2026"/>
    <cellStyle name="差_2006年34青海" xfId="2027"/>
    <cellStyle name="差_2012年市本级基建预算（草案）_2012年年底教育项目调整支出汇总表（程科长）" xfId="2028"/>
    <cellStyle name="百_NJ18-08_一审汇总1.27" xfId="2029"/>
    <cellStyle name="百_NJ18-13_一审汇总1.27" xfId="2030"/>
    <cellStyle name="百_NJ18-08_增消两税2012" xfId="2031"/>
    <cellStyle name="百_NJ18-13_增消两税2012" xfId="2032"/>
    <cellStyle name="百_NJ18-09" xfId="2033"/>
    <cellStyle name="百_NJ18-14" xfId="2034"/>
    <cellStyle name="百_NJ18-09_2011结算单定稿" xfId="2035"/>
    <cellStyle name="百_NJ18-14_2011结算单定稿" xfId="2036"/>
    <cellStyle name="百_NJ18-09_报市长" xfId="2037"/>
    <cellStyle name="百_NJ18-14_报市长" xfId="2038"/>
    <cellStyle name="百_NJ18-09_汇报姜局2.16" xfId="2039"/>
    <cellStyle name="百_NJ18-14_汇报姜局2.16" xfId="2040"/>
    <cellStyle name="差_34青海_1" xfId="2041"/>
    <cellStyle name="百_NJ18-09_人大汇报5.8_2013年教科文科预算表" xfId="2042"/>
    <cellStyle name="百_NJ18-14_人大汇报5.8_2013年教科文科预算表" xfId="2043"/>
    <cellStyle name="百_NJ18-09_市直提前告知" xfId="2044"/>
    <cellStyle name="百_NJ18-14_市直提前告知" xfId="2045"/>
    <cellStyle name="百_NJ18-14_市直提前告知_2013年教科文科预算表" xfId="2046"/>
    <cellStyle name="好_县市旗测算-新科目（20080626）" xfId="2047"/>
    <cellStyle name="百_NJ18-09_市直提前告知_2013年教科文科预算表" xfId="2048"/>
    <cellStyle name="百_NJ18-09_一审汇总" xfId="2049"/>
    <cellStyle name="百_NJ18-14_一审汇总" xfId="2050"/>
    <cellStyle name="货币 2 2" xfId="2051"/>
    <cellStyle name="百_NJ18-09_增消两税2012" xfId="2052"/>
    <cellStyle name="百_NJ18-14_增消两税2012" xfId="2053"/>
    <cellStyle name="好_2009年市与各县(市、区)年终决算结算单(草案)定稿" xfId="2054"/>
    <cellStyle name="百_NJ18-17_2013年" xfId="2055"/>
    <cellStyle name="差_津补贴保障测算（2010.3.19）_2012年年底教育项目调整支出汇总表（程科长）" xfId="2056"/>
    <cellStyle name="百_NJ18-17_报市长" xfId="2057"/>
    <cellStyle name="千_NJ18-15" xfId="2058"/>
    <cellStyle name="百_NJ18-17_人大汇报5.8" xfId="2059"/>
    <cellStyle name="百_NJ18-17_市直提前告知" xfId="2060"/>
    <cellStyle name="百_NJ18-17_市直提前告知_2013年教科文科预算表" xfId="2061"/>
    <cellStyle name="百_NJ18-17_一审汇总" xfId="2062"/>
    <cellStyle name="百_NJ18-18" xfId="2063"/>
    <cellStyle name="百_NJ18-23" xfId="2064"/>
    <cellStyle name="百_NJ18-18_2011结算单定稿" xfId="2065"/>
    <cellStyle name="百_NJ18-23_2011结算单定稿" xfId="2066"/>
    <cellStyle name="千_汇报姜局2.16" xfId="2067"/>
    <cellStyle name="百_NJ18-18_报市长" xfId="2068"/>
    <cellStyle name="百_NJ18-23_报市长" xfId="2069"/>
    <cellStyle name="百_NJ18-18_汇报姜局2.16" xfId="2070"/>
    <cellStyle name="百_NJ18-23_汇报姜局2.16" xfId="2071"/>
    <cellStyle name="好_城建部门_2012年年底教育项目调整支出汇总表（程科长）" xfId="2072"/>
    <cellStyle name="百_NJ18-18_基金平衡表5.8" xfId="2073"/>
    <cellStyle name="百_NJ18-23_基金平衡表5.8" xfId="2074"/>
    <cellStyle name="千_NJ17-24_汇报姜局2.16" xfId="2075"/>
    <cellStyle name="烹拳_ +Foil &amp; -FOIL &amp; PAPER" xfId="2076"/>
    <cellStyle name="百_NJ18-18_人大汇报5.8" xfId="2077"/>
    <cellStyle name="百_NJ18-23_人大汇报5.8" xfId="2078"/>
    <cellStyle name="百_NJ18-18_市直提前告知_2013年教科文科预算表" xfId="2079"/>
    <cellStyle name="百_NJ18-23_市直提前告知_2013年教科文科预算表" xfId="2080"/>
    <cellStyle name="差_批复汇总表（调整后）" xfId="2081"/>
    <cellStyle name="百_NJ18-18_一审汇总" xfId="2082"/>
    <cellStyle name="百_NJ18-23_一审汇总" xfId="2083"/>
    <cellStyle name="差_县市旗测算-新科目（20080627）_不含人员经费系数_2012年年底教育项目调整支出汇总表（程科长）" xfId="2084"/>
    <cellStyle name="百_NJ18-18_一审汇总1.27" xfId="2085"/>
    <cellStyle name="百_NJ18-23_一审汇总1.27" xfId="2086"/>
    <cellStyle name="百_NJ18-19" xfId="2087"/>
    <cellStyle name="好_530623_2006年县级财政报表附表" xfId="2088"/>
    <cellStyle name="百_NJ18-19_报市长" xfId="2089"/>
    <cellStyle name="差_22湖南" xfId="2090"/>
    <cellStyle name="好_汇总表_2012年年底教育项目调整支出汇总表（程科长）" xfId="2091"/>
    <cellStyle name="百_NJ18-19_汇报姜局2.16" xfId="2092"/>
    <cellStyle name="百_NJ18-19_基金平衡表5.8" xfId="2093"/>
    <cellStyle name="百_NJ18-19_人大汇报5.8_2013年教科文科预算表" xfId="2094"/>
    <cellStyle name="百_NJ18-19_市直提前告知_2013年教科文科预算表" xfId="2095"/>
    <cellStyle name="百_NJ18-19_一审汇总" xfId="2096"/>
    <cellStyle name="百_NJ18-19_一审汇总1.27" xfId="2097"/>
    <cellStyle name="百_NJ18-21" xfId="2098"/>
    <cellStyle name="百_NJ18-21_报市长" xfId="2099"/>
    <cellStyle name="百_NJ18-21_汇报姜局2.16" xfId="2100"/>
    <cellStyle name="差_基金平衡表5.8" xfId="2101"/>
    <cellStyle name="百_NJ18-21_市直提前告知" xfId="2102"/>
    <cellStyle name="百_NJ18-21_一审汇总" xfId="2103"/>
    <cellStyle name="百_NJ18-21_一审汇总1.27" xfId="2104"/>
    <cellStyle name="百_NJ18-33_基金平衡表2.3" xfId="2105"/>
    <cellStyle name="好_县区合并测算20080421" xfId="2106"/>
    <cellStyle name="好_2010结算单0530" xfId="2107"/>
    <cellStyle name="百_NJ18-21_增消两税2012" xfId="2108"/>
    <cellStyle name="百_NJ18-27" xfId="2109"/>
    <cellStyle name="百_NJ18-32" xfId="2110"/>
    <cellStyle name="差_安阳归并体制结算上解数12.14" xfId="2111"/>
    <cellStyle name="百_NJ18-27_2011结算单定稿" xfId="2112"/>
    <cellStyle name="百_NJ18-32_2011结算单定稿" xfId="2113"/>
    <cellStyle name="好_20 2007年河南结算单_2012年年底教育项目调整支出汇总表（程科长）" xfId="2114"/>
    <cellStyle name="百_NJ18-27_报市长" xfId="2115"/>
    <cellStyle name="百_NJ18-32_报市长" xfId="2116"/>
    <cellStyle name="百_NJ18-27_基金平衡表2.3" xfId="2117"/>
    <cellStyle name="百_NJ18-32_基金平衡表2.3" xfId="2118"/>
    <cellStyle name="强调文字颜色 5 3" xfId="2119"/>
    <cellStyle name="百_NJ18-27_基金平衡表5.8" xfId="2120"/>
    <cellStyle name="百_NJ18-32_基金平衡表5.8" xfId="2121"/>
    <cellStyle name="常规 2 5 2" xfId="2122"/>
    <cellStyle name="百_NJ18-27_人大汇报5.8_2013年教科文科预算表" xfId="2123"/>
    <cellStyle name="百_NJ18-32_人大汇报5.8_2013年教科文科预算表" xfId="2124"/>
    <cellStyle name="百_NJ18-27_市直提前告知_2013年教科文科预算表" xfId="2125"/>
    <cellStyle name="百_NJ18-32_市直提前告知_2013年教科文科预算表" xfId="2126"/>
    <cellStyle name="好_行政公检法测算_县市旗测算-新科目（含人口规模效应）_2012年年底教育项目调整支出汇总表（程科长）" xfId="2127"/>
    <cellStyle name="百_NJ18-27_一审汇总" xfId="2128"/>
    <cellStyle name="百_NJ18-32_一审汇总" xfId="2129"/>
    <cellStyle name="百_NJ18-27_一审汇总1.27" xfId="2130"/>
    <cellStyle name="百_NJ18-32_一审汇总1.27" xfId="2131"/>
    <cellStyle name="百_NJ18-33" xfId="2132"/>
    <cellStyle name="百_NJ18-33_2011结算单定稿" xfId="2133"/>
    <cellStyle name="百_NJ18-33_报市长" xfId="2134"/>
    <cellStyle name="好_M01-2(州市补助收入)" xfId="2135"/>
    <cellStyle name="百_NJ18-33_汇报姜局2.16" xfId="2136"/>
    <cellStyle name="百_封面" xfId="2137"/>
    <cellStyle name="百_NJ18-33_人大汇报5.8" xfId="2138"/>
    <cellStyle name="差_2009年万元表" xfId="2139"/>
    <cellStyle name="百_NJ18-33_人大汇报5.8_2013年教科文科预算表" xfId="2140"/>
    <cellStyle name="百_NJ18-33_市直提前告知" xfId="2141"/>
    <cellStyle name="好_一般预算支出口径剔除表_2012年年底教育项目调整支出汇总表（程科长）" xfId="2142"/>
    <cellStyle name="百_NJ18-33_市直提前告知_2013年教科文科预算表" xfId="2143"/>
    <cellStyle name="百_NJ18-33_一审汇总" xfId="2144"/>
    <cellStyle name="百_NJ18-33_一审汇总1.27" xfId="2145"/>
    <cellStyle name="百_NJ18-34_人大汇报5.8_2013年教科文科预算表" xfId="2146"/>
    <cellStyle name="差_民生政策最低支出需求" xfId="2147"/>
    <cellStyle name="未定义" xfId="2148"/>
    <cellStyle name="百_NJ18-33_增消两税2012" xfId="2149"/>
    <cellStyle name="百_NJ18-34_报市长" xfId="2150"/>
    <cellStyle name="百_NJ18-34_汇报姜局2.16" xfId="2151"/>
    <cellStyle name="百_NJ18-34_一审汇总" xfId="2152"/>
    <cellStyle name="差_0502通海县" xfId="2153"/>
    <cellStyle name="百_汇报姜局2.16" xfId="2154"/>
    <cellStyle name="百_NJ18-34_一审汇总1.27" xfId="2155"/>
    <cellStyle name="差_教育(按照总人口测算）—20080416_民生政策最低支出需求_2012年年底教育项目调整支出汇总表（程科长）" xfId="2156"/>
    <cellStyle name="百_NJ18-34_增消两税2012" xfId="2157"/>
    <cellStyle name="差_对口支援江油捐款" xfId="2158"/>
    <cellStyle name="百_NJ18-38" xfId="2159"/>
    <cellStyle name="百_NJ18-43" xfId="2160"/>
    <cellStyle name="百_NJ18-38_2011结算单定稿" xfId="2161"/>
    <cellStyle name="百_NJ18-43_2011结算单定稿" xfId="2162"/>
    <cellStyle name="好_津补贴保障测算（2010.3.19）_2012年年底教育项目调整支出汇总表（程科长）" xfId="2163"/>
    <cellStyle name="百_NJ18-38_报市长" xfId="2164"/>
    <cellStyle name="百_NJ18-43_报市长" xfId="2165"/>
    <cellStyle name="检查单元格 3" xfId="2166"/>
    <cellStyle name="百_NJ18-38_汇报姜局2.16" xfId="2167"/>
    <cellStyle name="百_NJ18-43_汇报姜局2.16" xfId="2168"/>
    <cellStyle name="百_NJ18-38_基金平衡表2.3" xfId="2169"/>
    <cellStyle name="百_NJ18-43_基金平衡表2.3" xfId="2170"/>
    <cellStyle name="差_2008计算资料（8月11日终稿）" xfId="2171"/>
    <cellStyle name="差_农林水和城市维护标准支出20080505－县区合计_民生政策最低支出需求_2012年年底教育项目调整支出汇总表（程科长）" xfId="2172"/>
    <cellStyle name="百_NJ18-38_基金平衡表5.8" xfId="2173"/>
    <cellStyle name="百_NJ18-43_基金平衡表5.8" xfId="2174"/>
    <cellStyle name="百_NJ18-38_人大汇报5.8_2013年教科文科预算表" xfId="2175"/>
    <cellStyle name="百_NJ18-43_人大汇报5.8_2013年教科文科预算表" xfId="2176"/>
    <cellStyle name="百_NJ18-38_市直提前告知" xfId="2177"/>
    <cellStyle name="百_NJ18-43_市直提前告知" xfId="2178"/>
    <cellStyle name="百_NJ18-38_一审汇总" xfId="2179"/>
    <cellStyle name="百_NJ18-43_一审汇总" xfId="2180"/>
    <cellStyle name="好_文体广播事业(按照总人口测算）—20080416_不含人员经费系数_2012年年底教育项目调整支出汇总表（程科长）" xfId="2181"/>
    <cellStyle name="百_NJ18-38_一审汇总1.27" xfId="2182"/>
    <cellStyle name="百_NJ18-43_一审汇总1.27" xfId="2183"/>
    <cellStyle name="好_1110洱源县_2012年年底教育项目调整支出汇总表（程科长）" xfId="2184"/>
    <cellStyle name="百_NJ18-39_报市长" xfId="2185"/>
    <cellStyle name="百_NJ18-38_增消两税2012" xfId="2186"/>
    <cellStyle name="百_NJ18-43_增消两税2012" xfId="2187"/>
    <cellStyle name="差_2008年市与各县(区)年终决算结算单定稿" xfId="2188"/>
    <cellStyle name="百_NJ18-39" xfId="2189"/>
    <cellStyle name="差_文体广播事业(按照总人口测算）—20080416_2012年年底教育项目调整支出汇总表（程科长）" xfId="2190"/>
    <cellStyle name="百_NJ18-39_汇报姜局2.16" xfId="2191"/>
    <cellStyle name="千_NJ17-06_人大汇报5.8" xfId="2192"/>
    <cellStyle name="常规 4" xfId="2193"/>
    <cellStyle name="百_NJ18-39_基金平衡表5.8" xfId="2194"/>
    <cellStyle name="百_NJ18-39_人大汇报5.8" xfId="2195"/>
    <cellStyle name="百_NJ18-39_一审汇总" xfId="2196"/>
    <cellStyle name="百_NJ18-39_一审汇总1.27" xfId="2197"/>
    <cellStyle name="差_检验表" xfId="2198"/>
    <cellStyle name="好_县市旗测算-新科目（20080627）_县市旗测算-新科目（含人口规模效应）" xfId="2199"/>
    <cellStyle name="百_报市长" xfId="2200"/>
    <cellStyle name="差_行政公检法测算_民生政策最低支出需求_2012年年底教育项目调整支出汇总表（程科长）" xfId="2201"/>
    <cellStyle name="百_封面_2013年" xfId="2202"/>
    <cellStyle name="百_封面_报市长" xfId="2203"/>
    <cellStyle name="货_市直提前告知_2013年教科文科预算表" xfId="2204"/>
    <cellStyle name="百_封面_汇报姜局2.16" xfId="2205"/>
    <cellStyle name="百_封面_基金平衡表2.3" xfId="2206"/>
    <cellStyle name="百_封面_人大汇报5.8" xfId="2207"/>
    <cellStyle name="百_封面_市直提前告知_2013年教科文科预算表" xfId="2208"/>
    <cellStyle name="百_封面_一审汇总1.27" xfId="2209"/>
    <cellStyle name="好_2009全省决算表（批复后）" xfId="2210"/>
    <cellStyle name="常规 18 2" xfId="2211"/>
    <cellStyle name="百_基金平衡表2.3" xfId="2212"/>
    <cellStyle name="百_人大汇报5.8" xfId="2213"/>
    <cellStyle name="百_人大汇报5.8_2013年教科文科预算表" xfId="2214"/>
    <cellStyle name="百_一审汇总" xfId="2215"/>
    <cellStyle name="百_一审汇总1.27" xfId="2216"/>
    <cellStyle name="百分比 2" xfId="2217"/>
    <cellStyle name="百分比 3" xfId="2218"/>
    <cellStyle name="百分比 3 2" xfId="2219"/>
    <cellStyle name="百分比 4" xfId="2220"/>
    <cellStyle name="好_矿务局_2012年年底教育项目调整支出汇总表（程科长）" xfId="2221"/>
    <cellStyle name="百分比 5" xfId="2222"/>
    <cellStyle name="差_其他部门(按照总人口测算）—20080416_民生政策最低支出需求" xfId="2223"/>
    <cellStyle name="标题 2 3 2" xfId="2224"/>
    <cellStyle name="标题 6" xfId="2225"/>
    <cellStyle name="差_03昭通" xfId="2226"/>
    <cellStyle name="好_县区合并测算20080423(按照各省比重）_民生政策最低支出需求" xfId="2227"/>
    <cellStyle name="差_03昭通_2012年年底教育项目调整支出汇总表（程科长）" xfId="2228"/>
    <cellStyle name="差_04财力类" xfId="2229"/>
    <cellStyle name="差_0502通海县_2012年年底教育项目调整支出汇总表（程科长）" xfId="2230"/>
    <cellStyle name="差_0605石屏县" xfId="2231"/>
    <cellStyle name="千_NJ17-24_报市长" xfId="2232"/>
    <cellStyle name="差_0605石屏县_2012年年底教育项目调整支出汇总表（程科长）" xfId="2233"/>
    <cellStyle name="差_07临沂" xfId="2234"/>
    <cellStyle name="差_08年财力预测" xfId="2235"/>
    <cellStyle name="差_1_2012年年底教育项目调整支出汇总表（程科长）" xfId="2236"/>
    <cellStyle name="差_1110洱源县" xfId="2237"/>
    <cellStyle name="差_1110洱源县_2012年年底教育项目调整支出汇总表（程科长）" xfId="2238"/>
    <cellStyle name="差_11大理" xfId="2239"/>
    <cellStyle name="差_11大理_2012年年底教育项目调整支出汇总表（程科长）" xfId="2240"/>
    <cellStyle name="差_14安徽" xfId="2241"/>
    <cellStyle name="差_2" xfId="2242"/>
    <cellStyle name="差_2_2012年年底教育项目调整支出汇总表（程科长）" xfId="2243"/>
    <cellStyle name="差_20 2007年河南结算单" xfId="2244"/>
    <cellStyle name="差_2006年22湖南" xfId="2245"/>
    <cellStyle name="好_河南省----2009-05-21（补充数据）_2012年年底教育项目调整支出汇总表（程科长）" xfId="2246"/>
    <cellStyle name="差_2006年27重庆_2012年年底教育项目调整支出汇总表（程科长）" xfId="2247"/>
    <cellStyle name="差_其他部门(按照总人口测算）—20080416_不含人员经费系数_2012年年底教育项目调整支出汇总表（程科长）" xfId="2248"/>
    <cellStyle name="差_2006年34青海_2012年年底教育项目调整支出汇总表（程科长）" xfId="2249"/>
    <cellStyle name="差_2006年全省财力计算表（中央、决算）_2012年年底教育项目调整支出汇总表（程科长）" xfId="2250"/>
    <cellStyle name="好_2009全省决算表（批复后）_2012年年底教育项目调整支出汇总表（程科长）" xfId="2251"/>
    <cellStyle name="差_2006年水利统计指标统计表" xfId="2252"/>
    <cellStyle name="好_1-12月份预测" xfId="2253"/>
    <cellStyle name="差_2006年水利统计指标统计表_2012年年底教育项目调整支出汇总表（程科长）" xfId="2254"/>
    <cellStyle name="差_2007结算与财力(6.2)" xfId="2255"/>
    <cellStyle name="差_接转" xfId="2256"/>
    <cellStyle name="好 3" xfId="2257"/>
    <cellStyle name="常_增消两税2012" xfId="2258"/>
    <cellStyle name="差_2007年结算已定项目对账单_2012年年底教育项目调整支出汇总表（程科长）" xfId="2259"/>
    <cellStyle name="差_2007年一般预算支出剔除" xfId="2260"/>
    <cellStyle name="好_青海 缺口县区测算(地方填报)" xfId="2261"/>
    <cellStyle name="差_2007年一般预算支出剔除_2012年年底教育项目调整支出汇总表（程科长）" xfId="2262"/>
    <cellStyle name="差_2007年中央财政与河南省财政年终决算结算单" xfId="2263"/>
    <cellStyle name="差_2007年中央财政与河南省财政年终决算结算单_2012年年底教育项目调整支出汇总表（程科长）" xfId="2264"/>
    <cellStyle name="差_2008结算与财力(最终)" xfId="2265"/>
    <cellStyle name="差_2008年财政收支预算草案(发地市)" xfId="2266"/>
    <cellStyle name="差_2008年全省人员信息" xfId="2267"/>
    <cellStyle name="差_2008年预计支出与2007年对比" xfId="2268"/>
    <cellStyle name="差_2008年预计支出与2007年对比_2012年年底教育项目调整支出汇总表（程科长）" xfId="2269"/>
    <cellStyle name="差_2008年支出核定" xfId="2270"/>
    <cellStyle name="差_2008年支出核定_2012年年底教育项目调整支出汇总表（程科长）" xfId="2271"/>
    <cellStyle name="好_文体广播部门_2012年年底教育项目调整支出汇总表（程科长）" xfId="2272"/>
    <cellStyle name="差_2008年支出调整" xfId="2273"/>
    <cellStyle name="差_2008年支出调整_2012年年底教育项目调整支出汇总表（程科长）" xfId="2274"/>
    <cellStyle name="差_2009年结算（最终）" xfId="2275"/>
    <cellStyle name="差_2009年省对市县转移支付测算表(9.27)" xfId="2276"/>
    <cellStyle name="差_20101014国资收入安排项目" xfId="2277"/>
    <cellStyle name="差_2009全省决算表（批复后）" xfId="2278"/>
    <cellStyle name="差_2009全省决算表（批复后）_2012年年底教育项目调整支出汇总表（程科长）" xfId="2279"/>
    <cellStyle name="差_2010.10.30" xfId="2280"/>
    <cellStyle name="差_20100317基本建设预算" xfId="2281"/>
    <cellStyle name="差_20101118年底前重点项目资金缺口统计表" xfId="2282"/>
    <cellStyle name="差_2010结算单0530" xfId="2283"/>
    <cellStyle name="差_2010结算单定稿" xfId="2284"/>
    <cellStyle name="差_2010年全省供养人员_2012年年底教育项目调整支出汇总表（程科长）" xfId="2285"/>
    <cellStyle name="差_2010年支出变动修改" xfId="2286"/>
    <cellStyle name="差_2010省对市县转移支付测算表(10-21）" xfId="2287"/>
    <cellStyle name="差_2010省对市县转移支付测算表(10-21）_2012年年底教育项目调整支出汇总表（程科长）" xfId="2288"/>
    <cellStyle name="差_2011结算单" xfId="2289"/>
    <cellStyle name="差_2011结算单定稿" xfId="2290"/>
    <cellStyle name="好_批复汇总表（调整后）_2012年年底教育项目调整支出汇总表（程科长）" xfId="2291"/>
    <cellStyle name="差_2011年省对市县结算(3.21)" xfId="2292"/>
    <cellStyle name="差_2011转移支付预计表" xfId="2293"/>
    <cellStyle name="差_2011转移支付预计表（定稿）" xfId="2294"/>
    <cellStyle name="货币 3 2" xfId="2295"/>
    <cellStyle name="差_2012结转明细表" xfId="2296"/>
    <cellStyle name="差_20河南(财政部2010年县级基本财力测算数据)_2012年年底教育项目调整支出汇总表（程科长）" xfId="2297"/>
    <cellStyle name="差_27重庆" xfId="2298"/>
    <cellStyle name="差_30云南" xfId="2299"/>
    <cellStyle name="差_30云南_1_2012年年底教育项目调整支出汇总表（程科长）" xfId="2300"/>
    <cellStyle name="差_34青海_1_2012年年底教育项目调整支出汇总表（程科长）" xfId="2301"/>
    <cellStyle name="差_财政供养人员_2012年年底教育项目调整支出汇总表（程科长）" xfId="2302"/>
    <cellStyle name="差_530623_2006年县级财政报表附表" xfId="2303"/>
    <cellStyle name="差_530623_2006年县级财政报表附表_2012年年底教育项目调整支出汇总表（程科长）" xfId="2304"/>
    <cellStyle name="差_530629_2006年县级财政报表附表" xfId="2305"/>
    <cellStyle name="差_530629_2006年县级财政报表附表_2012年年底教育项目调整支出汇总表（程科长）" xfId="2306"/>
    <cellStyle name="差_5334_2006年迪庆县级财政报表附表" xfId="2307"/>
    <cellStyle name="差_5334_2006年迪庆县级财政报表附表_2012年年底教育项目调整支出汇总表（程科长）" xfId="2308"/>
    <cellStyle name="常规_2011年预算表格（安阳县）" xfId="2309"/>
    <cellStyle name="差_Book1_2012年年底教育项目调整支出汇总表（程科长）" xfId="2310"/>
    <cellStyle name="差_Book2_市直提前告知" xfId="2311"/>
    <cellStyle name="差_Book2_市直提前告知_2012年年底教育项目调整支出汇总表（程科长）" xfId="2312"/>
    <cellStyle name="千_NJ17-24_2011结算单定稿" xfId="2313"/>
    <cellStyle name="差_M01-2(州市补助收入)" xfId="2314"/>
    <cellStyle name="差_县市旗测算-新科目（20080626）_民生政策最低支出需求" xfId="2315"/>
    <cellStyle name="差_M01-2(州市补助收入)_2012年年底教育项目调整支出汇总表（程科长）" xfId="2316"/>
    <cellStyle name="差_Sheet1" xfId="2317"/>
    <cellStyle name="差_Sheet1_2012年年底教育项目调整支出汇总表（程科长）" xfId="2318"/>
    <cellStyle name="差_安徽 缺口县区测算(地方填报)1_2012年年底教育项目调整支出汇总表（程科长）" xfId="2319"/>
    <cellStyle name="差_报市长" xfId="2320"/>
    <cellStyle name="差_表一_2012年年底教育项目调整支出汇总表（程科长）" xfId="2321"/>
    <cellStyle name="差_不含人员经费系数" xfId="2322"/>
    <cellStyle name="差_不含人员经费系数_2012年年底教育项目调整支出汇总表（程科长）" xfId="2323"/>
    <cellStyle name="差_财力测算09年" xfId="2324"/>
    <cellStyle name="差_财力测算2011_2012年年底教育项目调整支出汇总表（程科长）" xfId="2325"/>
    <cellStyle name="差_财力差异计算表(不含非农业区)" xfId="2326"/>
    <cellStyle name="差_教育(按照总人口测算）—20080416_2012年年底教育项目调整支出汇总表（程科长）" xfId="2327"/>
    <cellStyle name="差_财政供养人员" xfId="2328"/>
    <cellStyle name="差_测算结果" xfId="2329"/>
    <cellStyle name="差_测算结果_2012年年底教育项目调整支出汇总表（程科长）" xfId="2330"/>
    <cellStyle name="差_测算结果汇总" xfId="2331"/>
    <cellStyle name="好_2008年全省人员信息" xfId="2332"/>
    <cellStyle name="差_测算结果汇总_2012年年底教育项目调整支出汇总表（程科长）" xfId="2333"/>
    <cellStyle name="差_测算总表_2012年年底教育项目调整支出汇总表（程科长）" xfId="2334"/>
    <cellStyle name="差_成本差异系数_2012年年底教育项目调整支出汇总表（程科长）" xfId="2335"/>
    <cellStyle name="差_第一部分：综合全" xfId="2336"/>
    <cellStyle name="差_纺织" xfId="2337"/>
    <cellStyle name="差_分析缺口率_2012年年底教育项目调整支出汇总表（程科长）" xfId="2338"/>
    <cellStyle name="好_基金平衡表2.3" xfId="2339"/>
    <cellStyle name="差_县市旗测算-新科目（20080627）_民生政策最低支出需求" xfId="2340"/>
    <cellStyle name="差_分县成本差异系数_2012年年底教育项目调整支出汇总表（程科长）" xfId="2341"/>
    <cellStyle name="差_分县成本差异系数_不含人员经费系数_2012年年底教育项目调整支出汇总表（程科长）" xfId="2342"/>
    <cellStyle name="差_分县成本差异系数_民生政策最低支出需求" xfId="2343"/>
    <cellStyle name="差_分县成本差异系数_民生政策最低支出需求_2012年年底教育项目调整支出汇总表（程科长）" xfId="2344"/>
    <cellStyle name="差_附表_2012年年底教育项目调整支出汇总表（程科长）" xfId="2345"/>
    <cellStyle name="差_复件 复件 2010年预算表格－2010-03-26-（含表间 公式）_2012年年底教育项目调整支出汇总表（程科长）" xfId="2346"/>
    <cellStyle name="差_行政(燃修费)" xfId="2347"/>
    <cellStyle name="差_行政(燃修费)_2012年年底教育项目调整支出汇总表（程科长）" xfId="2348"/>
    <cellStyle name="差_行政(燃修费)_不含人员经费系数" xfId="2349"/>
    <cellStyle name="差_行政(燃修费)_民生政策最低支出需求_2012年年底教育项目调整支出汇总表（程科长）" xfId="2350"/>
    <cellStyle name="差_行政(燃修费)_县市旗测算-新科目（含人口规模效应）_2012年年底教育项目调整支出汇总表（程科长）" xfId="2351"/>
    <cellStyle name="差_行政（人员）" xfId="2352"/>
    <cellStyle name="差_行政（人员）_2012年年底教育项目调整支出汇总表（程科长）" xfId="2353"/>
    <cellStyle name="差_行政（人员）_不含人员经费系数" xfId="2354"/>
    <cellStyle name="差_行政（人员）_不含人员经费系数_2012年年底教育项目调整支出汇总表（程科长）" xfId="2355"/>
    <cellStyle name="差_行政（人员）_民生政策最低支出需求_2012年年底教育项目调整支出汇总表（程科长）" xfId="2356"/>
    <cellStyle name="差_行政（人员）_县市旗测算-新科目（含人口规模效应）_2012年年底教育项目调整支出汇总表（程科长）" xfId="2357"/>
    <cellStyle name="差_行政公检法测算" xfId="2358"/>
    <cellStyle name="差_行政公检法测算_2012年年底教育项目调整支出汇总表（程科长）" xfId="2359"/>
    <cellStyle name="差_行政公检法测算_不含人员经费系数" xfId="2360"/>
    <cellStyle name="差_行政公检法测算_不含人员经费系数_2012年年底教育项目调整支出汇总表（程科长）" xfId="2361"/>
    <cellStyle name="输出 3" xfId="2362"/>
    <cellStyle name="差_行政公检法测算_民生政策最低支出需求" xfId="2363"/>
    <cellStyle name="千_NJ18-15_人大汇报5.8_2013年教科文科预算表" xfId="2364"/>
    <cellStyle name="差_行政公检法测算_县市旗测算-新科目（含人口规模效应）_2012年年底教育项目调整支出汇总表（程科长）" xfId="2365"/>
    <cellStyle name="差_河南 缺口县区测算(地方填报)_2012年年底教育项目调整支出汇总表（程科长）" xfId="2366"/>
    <cellStyle name="差_河南 缺口县区测算(地方填报白)" xfId="2367"/>
    <cellStyle name="差_河南省----2009-05-21（补充数据）" xfId="2368"/>
    <cellStyle name="差_河南省农村义务教育教师绩效工资测算表8-12_2012年年底教育项目调整支出汇总表（程科长）" xfId="2369"/>
    <cellStyle name="差_核定人数对比" xfId="2370"/>
    <cellStyle name="好_汇总" xfId="2371"/>
    <cellStyle name="差_核定人数下发表_2012年年底教育项目调整支出汇总表（程科长）" xfId="2372"/>
    <cellStyle name="差_汇报姜局2.16" xfId="2373"/>
    <cellStyle name="差_汇总_2012年年底教育项目调整支出汇总表（程科长）" xfId="2374"/>
    <cellStyle name="差_汇总表_2012年年底教育项目调整支出汇总表（程科长）" xfId="2375"/>
    <cellStyle name="差_汇总-县级财政报表附表" xfId="2376"/>
    <cellStyle name="好_14安徽_2012年年底教育项目调整支出汇总表（程科长）" xfId="2377"/>
    <cellStyle name="差_检验表（调整后）_2012年年底教育项目调整支出汇总表（程科长）" xfId="2378"/>
    <cellStyle name="差_检验表_2012年年底教育项目调整支出汇总表（程科长）" xfId="2379"/>
    <cellStyle name="差_教育(按照总人口测算）—20080416_不含人员经费系数" xfId="2380"/>
    <cellStyle name="差_教育(按照总人口测算）—20080416_民生政策最低支出需求" xfId="2381"/>
    <cellStyle name="差_教育(按照总人口测算）—20080416_县市旗测算-新科目（含人口规模效应）_2012年年底教育项目调整支出汇总表（程科长）" xfId="2382"/>
    <cellStyle name="差_结转" xfId="2383"/>
    <cellStyle name="差_津补贴保障测算（2010.3.19）" xfId="2384"/>
    <cellStyle name="差_津补贴保障测算(5.21)" xfId="2385"/>
    <cellStyle name="差_矿务局_2012年年底教育项目调整支出汇总表（程科长）" xfId="2386"/>
    <cellStyle name="差_丽江汇总" xfId="2387"/>
    <cellStyle name="好_纺织" xfId="2388"/>
    <cellStyle name="差_总人口" xfId="2389"/>
    <cellStyle name="差_农林水和城市维护标准支出20080505－县区合计_不含人员经费系数" xfId="2390"/>
    <cellStyle name="好_纺织_2012年年底教育项目调整支出汇总表（程科长）" xfId="2391"/>
    <cellStyle name="差_总人口_2012年年底教育项目调整支出汇总表（程科长）" xfId="2392"/>
    <cellStyle name="差_农林水和城市维护标准支出20080505－县区合计_不含人员经费系数_2012年年底教育项目调整支出汇总表（程科长）" xfId="2393"/>
    <cellStyle name="差_农林水和城市维护标准支出20080505－县区合计_县市旗测算-新科目（含人口规模效应）_2012年年底教育项目调整支出汇总表（程科长）" xfId="2394"/>
    <cellStyle name="差_批复汇总表（调整后）_2012年年底教育项目调整支出汇总表（程科长）" xfId="2395"/>
    <cellStyle name="差_平邑" xfId="2396"/>
    <cellStyle name="千_NJ09-05_基金平衡表5.8" xfId="2397"/>
    <cellStyle name="差_平邑_2012年年底教育项目调整支出汇总表（程科长）" xfId="2398"/>
    <cellStyle name="差_其他部门(按照总人口测算）—20080416_2012年年底教育项目调整支出汇总表（程科长）" xfId="2399"/>
    <cellStyle name="差_其他部门(按照总人口测算）—20080416_民生政策最低支出需求_2012年年底教育项目调整支出汇总表（程科长）" xfId="2400"/>
    <cellStyle name="差_青海 缺口县区测算(地方填报)_2012年年底教育项目调整支出汇总表（程科长）" xfId="2401"/>
    <cellStyle name="差_缺口县区测算（11.13）_2012年年底教育项目调整支出汇总表（程科长）" xfId="2402"/>
    <cellStyle name="差_缺口县区测算(按2007支出增长25%测算)" xfId="2403"/>
    <cellStyle name="差_缺口县区测算(按核定人数)_2012年年底教育项目调整支出汇总表（程科长）" xfId="2404"/>
    <cellStyle name="差_缺口县区测算(财政部标准)" xfId="2405"/>
    <cellStyle name="差_缺口县区测算(财政部标准)_2012年年底教育项目调整支出汇总表（程科长）" xfId="2406"/>
    <cellStyle name="好_丽江汇总" xfId="2407"/>
    <cellStyle name="差_缺口消化情况" xfId="2408"/>
    <cellStyle name="差_人大汇报5.8" xfId="2409"/>
    <cellStyle name="差_人员工资和公用经费" xfId="2410"/>
    <cellStyle name="差_人员工资和公用经费_2012年年底教育项目调整支出汇总表（程科长）" xfId="2411"/>
    <cellStyle name="常规 2 2 2 2 2 2 3" xfId="2412"/>
    <cellStyle name="差_人员工资和公用经费2_2012年年底教育项目调整支出汇总表（程科长）" xfId="2413"/>
    <cellStyle name="差_人员工资和公用经费3" xfId="2414"/>
    <cellStyle name="差_山东省民生支出标准" xfId="2415"/>
    <cellStyle name="差_省电力2008年 工作表_2012年年底教育项目调整支出汇总表（程科长）" xfId="2416"/>
    <cellStyle name="好_缺口县区测算" xfId="2417"/>
    <cellStyle name="差_省属监狱人员级别表(驻外)" xfId="2418"/>
    <cellStyle name="差_-市财政局1支出汇总(含预备金、政府)22" xfId="2419"/>
    <cellStyle name="差_市辖区测算20080510" xfId="2420"/>
    <cellStyle name="差_市辖区测算20080510_2012年年底教育项目调整支出汇总表（程科长）" xfId="2421"/>
    <cellStyle name="差_市辖区测算20080510_不含人员经费系数" xfId="2422"/>
    <cellStyle name="差_市辖区测算20080510_不含人员经费系数_2012年年底教育项目调整支出汇总表（程科长）" xfId="2423"/>
    <cellStyle name="差_市辖区测算20080510_民生政策最低支出需求" xfId="2424"/>
    <cellStyle name="差_市辖区测算20080510_民生政策最低支出需求_2012年年底教育项目调整支出汇总表（程科长）" xfId="2425"/>
    <cellStyle name="差_市辖区测算20080510_县市旗测算-新科目（含人口规模效应）" xfId="2426"/>
    <cellStyle name="差_市辖区测算20080510_县市旗测算-新科目（含人口规模效应）_2012年年底教育项目调整支出汇总表（程科长）" xfId="2427"/>
    <cellStyle name="差_市辖区测算-新科目（20080626）" xfId="2428"/>
    <cellStyle name="差_市辖区测算-新科目（20080626）_2012年年底教育项目调整支出汇总表（程科长）" xfId="2429"/>
    <cellStyle name="差_市辖区测算-新科目（20080626）_不含人员经费系数" xfId="2430"/>
    <cellStyle name="差_市辖区测算-新科目（20080626）_不含人员经费系数_2012年年底教育项目调整支出汇总表（程科长）" xfId="2431"/>
    <cellStyle name="差_市辖区测算-新科目（20080626）_民生政策最低支出需求" xfId="2432"/>
    <cellStyle name="好_分县成本差异系数" xfId="2433"/>
    <cellStyle name="差_市辖区测算-新科目（20080626）_民生政策最低支出需求_2012年年底教育项目调整支出汇总表（程科长）" xfId="2434"/>
    <cellStyle name="差_市辖区测算-新科目（20080626）_县市旗测算-新科目（含人口规模效应）_2012年年底教育项目调整支出汇总表（程科长）" xfId="2435"/>
    <cellStyle name="差_市直提前告知" xfId="2436"/>
    <cellStyle name="差_市直提前告知_2012年年底教育项目调整支出汇总表（程科长）" xfId="2437"/>
    <cellStyle name="差_同德_2012年年底教育项目调整支出汇总表（程科长）" xfId="2438"/>
    <cellStyle name="差_危改资金测算" xfId="2439"/>
    <cellStyle name="差_卫生(按照总人口测算）—20080416_2012年年底教育项目调整支出汇总表（程科长）" xfId="2440"/>
    <cellStyle name="差_卫生(按照总人口测算）—20080416_不含人员经费系数_2012年年底教育项目调整支出汇总表（程科长）" xfId="2441"/>
    <cellStyle name="好_0605石屏县" xfId="2442"/>
    <cellStyle name="差_卫生(按照总人口测算）—20080416_民生政策最低支出需求" xfId="2443"/>
    <cellStyle name="差_卫生(按照总人口测算）—20080416_县市旗测算-新科目（含人口规模效应）" xfId="2444"/>
    <cellStyle name="差_卫生部门" xfId="2445"/>
    <cellStyle name="差_卫生部门_2012年年底教育项目调整支出汇总表（程科长）" xfId="2446"/>
    <cellStyle name="差_文体广播部门" xfId="2447"/>
    <cellStyle name="好_出口退税核对" xfId="2448"/>
    <cellStyle name="差_文体广播部门_2012年年底教育项目调整支出汇总表（程科长）" xfId="2449"/>
    <cellStyle name="差_文体广播事业(按照总人口测算）—20080416" xfId="2450"/>
    <cellStyle name="差_文体广播事业(按照总人口测算）—20080416_不含人员经费系数_2012年年底教育项目调整支出汇总表（程科长）" xfId="2451"/>
    <cellStyle name="差_文体广播事业(按照总人口测算）—20080416_民生政策最低支出需求_2012年年底教育项目调整支出汇总表（程科长）" xfId="2452"/>
    <cellStyle name="千位[" xfId="2453"/>
    <cellStyle name="差_文体广播事业(按照总人口测算）—20080416_县市旗测算-新科目（含人口规模效应）" xfId="2454"/>
    <cellStyle name="好_南水北调工程测算表" xfId="2455"/>
    <cellStyle name="好_2011转移支付预计表" xfId="2456"/>
    <cellStyle name="好_2_2012年年底教育项目调整支出汇总表（程科长）" xfId="2457"/>
    <cellStyle name="差_下文" xfId="2458"/>
    <cellStyle name="千_市直提前告知" xfId="2459"/>
    <cellStyle name="差_下文（表）" xfId="2460"/>
    <cellStyle name="差_下文（表）_2012年年底教育项目调整支出汇总表（程科长）" xfId="2461"/>
    <cellStyle name="差_下文_2012年年底教育项目调整支出汇总表（程科长）" xfId="2462"/>
    <cellStyle name="差_县区合并测算20080421_2012年年底教育项目调整支出汇总表（程科长）" xfId="2463"/>
    <cellStyle name="链接单元格 3 2" xfId="2464"/>
    <cellStyle name="差_县区合并测算20080421_民生政策最低支出需求" xfId="2465"/>
    <cellStyle name="差_县区合并测算20080421_县市旗测算-新科目（含人口规模效应）" xfId="2466"/>
    <cellStyle name="差_县区合并测算20080421_县市旗测算-新科目（含人口规模效应）_2012年年底教育项目调整支出汇总表（程科长）" xfId="2467"/>
    <cellStyle name="强调文字颜色 6 2" xfId="2468"/>
    <cellStyle name="好_Book2" xfId="2469"/>
    <cellStyle name="差_县区合并测算20080423(按照各省比重）_2012年年底教育项目调整支出汇总表（程科长）" xfId="2470"/>
    <cellStyle name="差_县区合并测算20080423(按照各省比重）_不含人员经费系数_2012年年底教育项目调整支出汇总表（程科长）" xfId="2471"/>
    <cellStyle name="差_县区合并测算20080423(按照各省比重）_民生政策最低支出需求" xfId="2472"/>
    <cellStyle name="差_县区合并测算20080423(按照各省比重）_民生政策最低支出需求_2012年年底教育项目调整支出汇总表（程科长）" xfId="2473"/>
    <cellStyle name="差_县区合并测算20080423(按照各省比重）_县市旗测算-新科目（含人口规模效应）_2012年年底教育项目调整支出汇总表（程科长）" xfId="2474"/>
    <cellStyle name="差_县区请示12.23" xfId="2475"/>
    <cellStyle name="好_2008结算与财力(最终)" xfId="2476"/>
    <cellStyle name="差_县区小报告" xfId="2477"/>
    <cellStyle name="差_县市旗测算20080508" xfId="2478"/>
    <cellStyle name="差_县市旗测算20080508_不含人员经费系数_2012年年底教育项目调整支出汇总表（程科长）" xfId="2479"/>
    <cellStyle name="差_县市旗测算20080508_民生政策最低支出需求" xfId="2480"/>
    <cellStyle name="差_县市旗测算20080508_民生政策最低支出需求_2012年年底教育项目调整支出汇总表（程科长）" xfId="2481"/>
    <cellStyle name="差_县市旗测算20080508_县市旗测算-新科目（含人口规模效应）" xfId="2482"/>
    <cellStyle name="差_县市旗测算20080508_县市旗测算-新科目（含人口规模效应）_2012年年底教育项目调整支出汇总表（程科长）" xfId="2483"/>
    <cellStyle name="差_县市旗测算-新科目（20080626）" xfId="2484"/>
    <cellStyle name="差_县市旗测算-新科目（20080626）_2012年年底教育项目调整支出汇总表（程科长）" xfId="2485"/>
    <cellStyle name="差_县市旗测算-新科目（20080626）_民生政策最低支出需求_2012年年底教育项目调整支出汇总表（程科长）" xfId="2486"/>
    <cellStyle name="差_县市旗测算-新科目（20080626）_县市旗测算-新科目（含人口规模效应）_2012年年底教育项目调整支出汇总表（程科长）" xfId="2487"/>
    <cellStyle name="差_县市旗测算-新科目（20080627）_不含人员经费系数" xfId="2488"/>
    <cellStyle name="差_县市旗测算-新科目（20080627）_民生政策最低支出需求_2012年年底教育项目调整支出汇总表（程科长）" xfId="2489"/>
    <cellStyle name="差_县市旗测算-新科目（20080627）_县市旗测算-新科目（含人口规模效应）_2012年年底教育项目调整支出汇总表（程科长）" xfId="2490"/>
    <cellStyle name="差_一审汇总1.27" xfId="2491"/>
    <cellStyle name="差_云南 缺口县区测算(地方填报)" xfId="2492"/>
    <cellStyle name="差_云南 缺口县区测算(地方填报)_2012年年底教育项目调整支出汇总表（程科长）" xfId="2493"/>
    <cellStyle name="差_云南省2008年转移支付测算——州市本级考核部分及政策性测算" xfId="2494"/>
    <cellStyle name="差_云南省2008年转移支付测算——州市本级考核部分及政策性测算_2012年年底教育项目调整支出汇总表（程科长）" xfId="2495"/>
    <cellStyle name="差_增消两税返还" xfId="2496"/>
    <cellStyle name="差_重点民生支出需求测算表社保（农村低保）081112_2012年年底教育项目调整支出汇总表（程科长）" xfId="2497"/>
    <cellStyle name="货_人大汇报5.8_2013年教科文科预算表" xfId="2498"/>
    <cellStyle name="差_转移支付_2012年年底教育项目调整支出汇总表（程科长）" xfId="2499"/>
    <cellStyle name="差_自行调整差异系数顺序_2012年年底教育项目调整支出汇总表（程科长）" xfId="2500"/>
    <cellStyle name="好_财力差异计算表(不含非农业区)" xfId="2501"/>
    <cellStyle name="常" xfId="2502"/>
    <cellStyle name="常_2011结算单定稿" xfId="2503"/>
    <cellStyle name="常_2013年" xfId="2504"/>
    <cellStyle name="常_汇报姜局2.16" xfId="2505"/>
    <cellStyle name="常_基金平衡表2.3" xfId="2506"/>
    <cellStyle name="常_人大汇报5.8_2013年教科文科预算表" xfId="2507"/>
    <cellStyle name="常_一审汇总" xfId="2508"/>
    <cellStyle name="常规 11" xfId="2509"/>
    <cellStyle name="常规 11 2 2" xfId="2510"/>
    <cellStyle name="好_2008计算资料（8月5）_2012年年底教育项目调整支出汇总表（程科长）" xfId="2511"/>
    <cellStyle name="常规 11 2 2 4" xfId="2512"/>
    <cellStyle name="常规 2 5_2012年年底教育项目调整支出汇总表（程科长）" xfId="2513"/>
    <cellStyle name="常规 11 2 2 4 2" xfId="2514"/>
    <cellStyle name="常规 11 2 2 5" xfId="2515"/>
    <cellStyle name="常规 11 2 3" xfId="2516"/>
    <cellStyle name="常规 11 2 4 2" xfId="2517"/>
    <cellStyle name="常规 11 3 2" xfId="2518"/>
    <cellStyle name="千位分隔[0] 2" xfId="2519"/>
    <cellStyle name="常规 11_02支出需求及缺口县测算情况" xfId="2520"/>
    <cellStyle name="常规 12" xfId="2521"/>
    <cellStyle name="常规 12 2" xfId="2522"/>
    <cellStyle name="常规 12 3" xfId="2523"/>
    <cellStyle name="常规 12_2012年年底教育项目调整支出汇总表（程科长）" xfId="2524"/>
    <cellStyle name="常规 14" xfId="2525"/>
    <cellStyle name="常规 20" xfId="2526"/>
    <cellStyle name="常规 15" xfId="2527"/>
    <cellStyle name="常规 20 2" xfId="2528"/>
    <cellStyle name="常规 15 2" xfId="2529"/>
    <cellStyle name="常规 21" xfId="2530"/>
    <cellStyle name="常规 16" xfId="2531"/>
    <cellStyle name="常规 22" xfId="2532"/>
    <cellStyle name="常规 17" xfId="2533"/>
    <cellStyle name="常规 22 2" xfId="2534"/>
    <cellStyle name="常规 17 2" xfId="2535"/>
    <cellStyle name="常规 23" xfId="2536"/>
    <cellStyle name="常规 18" xfId="2537"/>
    <cellStyle name="常规 24" xfId="2538"/>
    <cellStyle name="常规 19" xfId="2539"/>
    <cellStyle name="常规 2 2" xfId="2540"/>
    <cellStyle name="常规 2 2 2" xfId="2541"/>
    <cellStyle name="常规 2 2 2 2" xfId="2542"/>
    <cellStyle name="常规 2 2 2 2 2 2" xfId="2543"/>
    <cellStyle name="常规 2 2 3" xfId="2544"/>
    <cellStyle name="常规 2 2 3 2" xfId="2545"/>
    <cellStyle name="常规 2 2 4" xfId="2546"/>
    <cellStyle name="常规 2 2 5" xfId="2547"/>
    <cellStyle name="常规 2 3 2" xfId="2548"/>
    <cellStyle name="好_矿务局" xfId="2549"/>
    <cellStyle name="常规 2 3 3" xfId="2550"/>
    <cellStyle name="常规 2 3_2012年年底教育项目调整支出汇总表（程科长）" xfId="2551"/>
    <cellStyle name="常规 2 4" xfId="2552"/>
    <cellStyle name="常规 2 4 3" xfId="2553"/>
    <cellStyle name="常规 2 4 3 2" xfId="2554"/>
    <cellStyle name="常规 2 5" xfId="2555"/>
    <cellStyle name="常规 2 5 4" xfId="2556"/>
    <cellStyle name="常规 2 6" xfId="2557"/>
    <cellStyle name="常规 2 7" xfId="2558"/>
    <cellStyle name="常规 2_1-12月份预测" xfId="2559"/>
    <cellStyle name="常规 21 2" xfId="2560"/>
    <cellStyle name="常规 26" xfId="2561"/>
    <cellStyle name="常规 27" xfId="2562"/>
    <cellStyle name="常规 27 2" xfId="2563"/>
    <cellStyle name="常规 28" xfId="2564"/>
    <cellStyle name="常规 29" xfId="2565"/>
    <cellStyle name="常规 3" xfId="2566"/>
    <cellStyle name="常规 3 2 2" xfId="2567"/>
    <cellStyle name="常规 3 2 2 4" xfId="2568"/>
    <cellStyle name="常规 3 2 2 4 2" xfId="2569"/>
    <cellStyle name="好_县区合并测算20080421_不含人员经费系数" xfId="2570"/>
    <cellStyle name="常规 3 3" xfId="2571"/>
    <cellStyle name="常规 3 3 2" xfId="2572"/>
    <cellStyle name="好_2010年支出变动修改" xfId="2573"/>
    <cellStyle name="常规 3 4" xfId="2574"/>
    <cellStyle name="常规 3 4 2" xfId="2575"/>
    <cellStyle name="常规 3_05预算类" xfId="2576"/>
    <cellStyle name="常规 4 2" xfId="2577"/>
    <cellStyle name="常规 4 2 2 2" xfId="2578"/>
    <cellStyle name="常规 5" xfId="2579"/>
    <cellStyle name="常规 5 2" xfId="2580"/>
    <cellStyle name="常规 5 2 2" xfId="2581"/>
    <cellStyle name="常规 5 2 2 2 2" xfId="2582"/>
    <cellStyle name="常规 6" xfId="2583"/>
    <cellStyle name="常规 7" xfId="2584"/>
    <cellStyle name="常规 77" xfId="2585"/>
    <cellStyle name="常规 8" xfId="2586"/>
    <cellStyle name="好_津补贴保障测算（2010.3.19）" xfId="2587"/>
    <cellStyle name="常规 8 2" xfId="2588"/>
    <cellStyle name="常规 9" xfId="2589"/>
    <cellStyle name="超链接 2" xfId="2590"/>
    <cellStyle name="分级显示行_1_13区汇总" xfId="2591"/>
    <cellStyle name="好 2" xfId="2592"/>
    <cellStyle name="千_NJ09-05_人大汇报5.8" xfId="2593"/>
    <cellStyle name="好_00省级(打印)" xfId="2594"/>
    <cellStyle name="好_00省级(打印)_2012年年底教育项目调整支出汇总表（程科长）" xfId="2595"/>
    <cellStyle name="好_报市长" xfId="2596"/>
    <cellStyle name="好_03昭通" xfId="2597"/>
    <cellStyle name="好_0502通海县" xfId="2598"/>
    <cellStyle name="好_0502通海县_2012年年底教育项目调整支出汇总表（程科长）" xfId="2599"/>
    <cellStyle name="好_05潍坊" xfId="2600"/>
    <cellStyle name="好_07临沂" xfId="2601"/>
    <cellStyle name="好_08年财力预测" xfId="2602"/>
    <cellStyle name="好_09黑龙江" xfId="2603"/>
    <cellStyle name="好_一审汇总1.27" xfId="2604"/>
    <cellStyle name="好_09黑龙江_2012年年底教育项目调整支出汇总表（程科长）" xfId="2605"/>
    <cellStyle name="好_1" xfId="2606"/>
    <cellStyle name="好_1_2012年年底教育项目调整支出汇总表（程科长）" xfId="2607"/>
    <cellStyle name="好_1110洱源县" xfId="2608"/>
    <cellStyle name="好_11大理" xfId="2609"/>
    <cellStyle name="好_12滨州" xfId="2610"/>
    <cellStyle name="好_20 2007年河南结算单" xfId="2611"/>
    <cellStyle name="好_2006年22湖南" xfId="2612"/>
    <cellStyle name="好_2006年22湖南_2012年年底教育项目调整支出汇总表（程科长）" xfId="2613"/>
    <cellStyle name="好_2006年27重庆" xfId="2614"/>
    <cellStyle name="好_2006年28四川" xfId="2615"/>
    <cellStyle name="好_2008年支出调整_2012年年底教育项目调整支出汇总表（程科长）" xfId="2616"/>
    <cellStyle name="好_2006年30云南" xfId="2617"/>
    <cellStyle name="好_2006年33甘肃" xfId="2618"/>
    <cellStyle name="好_2006年34青海" xfId="2619"/>
    <cellStyle name="好_2006年34青海_2012年年底教育项目调整支出汇总表（程科长）" xfId="2620"/>
    <cellStyle name="好_2006年水利统计指标统计表" xfId="2621"/>
    <cellStyle name="好_2006年水利统计指标统计表_2012年年底教育项目调整支出汇总表（程科长）" xfId="2622"/>
    <cellStyle name="好_2007结算与财力(6.2)" xfId="2623"/>
    <cellStyle name="好_2007年市与各县(区)年终决算结算单(草案)080218" xfId="2624"/>
    <cellStyle name="好_2010年全省供养人员_2012年年底教育项目调整支出汇总表（程科长）" xfId="2625"/>
    <cellStyle name="好_2007年收支情况及2008年收支预计表(汇总表)" xfId="2626"/>
    <cellStyle name="好_2007年收支情况及2008年收支预计表(汇总表)_2012年年底教育项目调整支出汇总表（程科长）" xfId="2627"/>
    <cellStyle name="好_2007年中央财政与河南省财政年终决算结算单_2012年年底教育项目调整支出汇总表（程科长）" xfId="2628"/>
    <cellStyle name="好_2007一般预算支出口径剔除表" xfId="2629"/>
    <cellStyle name="好_2008计算资料（8月11日终稿）" xfId="2630"/>
    <cellStyle name="千_NJ17-06_增消两税2012" xfId="2631"/>
    <cellStyle name="好_2008计算资料（8月5）" xfId="2632"/>
    <cellStyle name="好_2008结算事项" xfId="2633"/>
    <cellStyle name="好_2008年财政收支预算草案(发地市)" xfId="2634"/>
    <cellStyle name="好_2008年全省汇总收支计算表" xfId="2635"/>
    <cellStyle name="好_2008年市与各县(区)年终决算结算单(草案)" xfId="2636"/>
    <cellStyle name="好_2008年一般预算支出预计" xfId="2637"/>
    <cellStyle name="好_2008年一般预算支出预计_2012年年底教育项目调整支出汇总表（程科长）" xfId="2638"/>
    <cellStyle name="콤마 [0]_BOILER-CO1" xfId="2639"/>
    <cellStyle name="好_2008年预计支出与2007年对比" xfId="2640"/>
    <cellStyle name="好_2008年支出核定" xfId="2641"/>
    <cellStyle name="好_2009年结算（最终）" xfId="2642"/>
    <cellStyle name="好_2009年省对市县转移支付测算表(9.27)" xfId="2643"/>
    <cellStyle name="好_2009年省对市县转移支付测算表(9.27)_2012年年底教育项目调整支出汇总表（程科长）" xfId="2644"/>
    <cellStyle name="好_行政增资" xfId="2645"/>
    <cellStyle name="好_2009年万元表" xfId="2646"/>
    <cellStyle name="好_20101014国资收入安排项目" xfId="2647"/>
    <cellStyle name="好_下文_2012年年底教育项目调整支出汇总表（程科长）" xfId="2648"/>
    <cellStyle name="好_2010结算单定稿" xfId="2649"/>
    <cellStyle name="好_2010年全省供养人员" xfId="2650"/>
    <cellStyle name="好_2010年省对市县结算（最终）" xfId="2651"/>
    <cellStyle name="好_2010省对市县转移支付测算表(10-21）_2012年年底教育项目调整支出汇总表（程科长）" xfId="2652"/>
    <cellStyle name="好_2012结转明细表" xfId="2653"/>
    <cellStyle name="好_2011.1-6转移支付" xfId="2654"/>
    <cellStyle name="好_2011结算单" xfId="2655"/>
    <cellStyle name="好_2011结算单定稿" xfId="2656"/>
    <cellStyle name="好_2011年财力预测3.14" xfId="2657"/>
    <cellStyle name="好_2011年省对市县结算(3.21)" xfId="2658"/>
    <cellStyle name="好_2012年市本级基建预算（草案）" xfId="2659"/>
    <cellStyle name="好_2012年市本级基建预算（草案）_2012年年底教育项目调整支出汇总表（程科长）" xfId="2660"/>
    <cellStyle name="好_2012年市本级基建预算（草案）20120128_2012年年底教育项目调整支出汇总表（程科长）" xfId="2661"/>
    <cellStyle name="好_20河南(财政部2010年县级基本财力测算数据)_2012年年底教育项目调整支出汇总表（程科长）" xfId="2662"/>
    <cellStyle name="好_20河南_2012年年底教育项目调整支出汇总表（程科长）" xfId="2663"/>
    <cellStyle name="好_22湖南_2012年年底教育项目调整支出汇总表（程科长）" xfId="2664"/>
    <cellStyle name="好_27重庆_2012年年底教育项目调整支出汇总表（程科长）" xfId="2665"/>
    <cellStyle name="好_28四川" xfId="2666"/>
    <cellStyle name="好_30云南_1" xfId="2667"/>
    <cellStyle name="好_33甘肃" xfId="2668"/>
    <cellStyle name="好_34青海_2012年年底教育项目调整支出汇总表（程科长）" xfId="2669"/>
    <cellStyle name="好_530629_2006年县级财政报表附表" xfId="2670"/>
    <cellStyle name="好_530629_2006年县级财政报表附表_2012年年底教育项目调整支出汇总表（程科长）" xfId="2671"/>
    <cellStyle name="好_5334_2006年迪庆县级财政报表附表" xfId="2672"/>
    <cellStyle name="好_5334_2006年迪庆县级财政报表附表_2012年年底教育项目调整支出汇总表（程科长）" xfId="2673"/>
    <cellStyle name="好_Book1" xfId="2674"/>
    <cellStyle name="好_Book2_市直提前告知" xfId="2675"/>
    <cellStyle name="好_Book2_市直提前告知_2012年年底教育项目调整支出汇总表（程科长）" xfId="2676"/>
    <cellStyle name="好_M01-2(州市补助收入)_2012年年底教育项目调整支出汇总表（程科长）" xfId="2677"/>
    <cellStyle name="好_Sheet1" xfId="2678"/>
    <cellStyle name="好_安徽 缺口县区测算(地方填报)1" xfId="2679"/>
    <cellStyle name="好_安阳归并体制结算上解数12.14" xfId="2680"/>
    <cellStyle name="好_安阳市2010年财政决算报表" xfId="2681"/>
    <cellStyle name="解释性文本 2" xfId="2682"/>
    <cellStyle name="好_安阳市市直机关调整津贴补贴水平资金审批表＿汇总表" xfId="2683"/>
    <cellStyle name="好_表一" xfId="2684"/>
    <cellStyle name="好_表一_2012年年底教育项目调整支出汇总表（程科长）" xfId="2685"/>
    <cellStyle name="好_不含人员经费系数" xfId="2686"/>
    <cellStyle name="好_财力测算09年" xfId="2687"/>
    <cellStyle name="好_财力测算2011" xfId="2688"/>
    <cellStyle name="好_财力差异计算表(不含非农业区)_2012年年底教育项目调整支出汇总表（程科长）" xfId="2689"/>
    <cellStyle name="好_财政供养人员" xfId="2690"/>
    <cellStyle name="好_财政供养人员_2012年年底教育项目调整支出汇总表（程科长）" xfId="2691"/>
    <cellStyle name="好_测算结果" xfId="2692"/>
    <cellStyle name="好_测算结果_2012年年底教育项目调整支出汇总表（程科长）" xfId="2693"/>
    <cellStyle name="烹拳 [0]_ +Foil &amp; -FOIL &amp; PAPER" xfId="2694"/>
    <cellStyle name="好_测算结果汇总" xfId="2695"/>
    <cellStyle name="好_测算总表_2012年年底教育项目调整支出汇总表（程科长）" xfId="2696"/>
    <cellStyle name="好_城建部门" xfId="2697"/>
    <cellStyle name="好_第一部分：综合全_2012年年底教育项目调整支出汇总表（程科长）" xfId="2698"/>
    <cellStyle name="好_电力公司增值税划转" xfId="2699"/>
    <cellStyle name="汇总 3" xfId="2700"/>
    <cellStyle name="好_县区合并测算20080421_县市旗测算-新科目（含人口规模效应）" xfId="2701"/>
    <cellStyle name="好_对口支援江油捐款" xfId="2702"/>
    <cellStyle name="好_分析缺口率" xfId="2703"/>
    <cellStyle name="好_分析缺口率_2012年年底教育项目调整支出汇总表（程科长）" xfId="2704"/>
    <cellStyle name="好_分县成本差异系数_2012年年底教育项目调整支出汇总表（程科长）" xfId="2705"/>
    <cellStyle name="好_分县成本差异系数_不含人员经费系数_2012年年底教育项目调整支出汇总表（程科长）" xfId="2706"/>
    <cellStyle name="好_分县成本差异系数_民生政策最低支出需求" xfId="2707"/>
    <cellStyle name="好_分县成本差异系数_民生政策最低支出需求_2012年年底教育项目调整支出汇总表（程科长）" xfId="2708"/>
    <cellStyle name="好_附表" xfId="2709"/>
    <cellStyle name="好_行政(燃修费)_2012年年底教育项目调整支出汇总表（程科长）" xfId="2710"/>
    <cellStyle name="好_行政(燃修费)_民生政策最低支出需求" xfId="2711"/>
    <cellStyle name="好_行政(燃修费)_县市旗测算-新科目（含人口规模效应）" xfId="2712"/>
    <cellStyle name="好_行政(燃修费)_县市旗测算-新科目（含人口规模效应）_2012年年底教育项目调整支出汇总表（程科长）" xfId="2713"/>
    <cellStyle name="好_行政（人员）" xfId="2714"/>
    <cellStyle name="好_行政（人员）_2012年年底教育项目调整支出汇总表（程科长）" xfId="2715"/>
    <cellStyle name="好_行政（人员）_不含人员经费系数_2012年年底教育项目调整支出汇总表（程科长）" xfId="2716"/>
    <cellStyle name="好_行政（人员）_民生政策最低支出需求" xfId="2717"/>
    <cellStyle name="好_行政（人员）_县市旗测算-新科目（含人口规模效应）" xfId="2718"/>
    <cellStyle name="好_行政（人员）_县市旗测算-新科目（含人口规模效应）_2012年年底教育项目调整支出汇总表（程科长）" xfId="2719"/>
    <cellStyle name="好_行政公检法测算_不含人员经费系数" xfId="2720"/>
    <cellStyle name="好_行政公检法测算_不含人员经费系数_2012年年底教育项目调整支出汇总表（程科长）" xfId="2721"/>
    <cellStyle name="千_NJ18-15_报市长" xfId="2722"/>
    <cellStyle name="好_行政公检法测算_民生政策最低支出需求" xfId="2723"/>
    <cellStyle name="好_行政公检法测算_民生政策最低支出需求_2012年年底教育项目调整支出汇总表（程科长）" xfId="2724"/>
    <cellStyle name="好_教育(按照总人口测算）—20080416_不含人员经费系数_2012年年底教育项目调整支出汇总表（程科长）" xfId="2725"/>
    <cellStyle name="好_河南 缺口县区测算(地方填报)" xfId="2726"/>
    <cellStyle name="好_河南 缺口县区测算(地方填报白)_2012年年底教育项目调整支出汇总表（程科长）" xfId="2727"/>
    <cellStyle name="好_核定人数对比" xfId="2728"/>
    <cellStyle name="好_核定人数对比_2012年年底教育项目调整支出汇总表（程科长）" xfId="2729"/>
    <cellStyle name="好_核定人数下发表" xfId="2730"/>
    <cellStyle name="好_核定人数下发表_2012年年底教育项目调整支出汇总表（程科长）" xfId="2731"/>
    <cellStyle name="好_汇报姜局2.16" xfId="2732"/>
    <cellStyle name="好_汇总_2012年年底教育项目调整支出汇总表（程科长）" xfId="2733"/>
    <cellStyle name="好_汇总表" xfId="2734"/>
    <cellStyle name="好_汇总表4" xfId="2735"/>
    <cellStyle name="好_汇总-县级财政报表附表" xfId="2736"/>
    <cellStyle name="好_基础数据" xfId="2737"/>
    <cellStyle name="好_基金平衡表5.8" xfId="2738"/>
    <cellStyle name="好_检验表" xfId="2739"/>
    <cellStyle name="好_检验表（调整后）" xfId="2740"/>
    <cellStyle name="好_检验表_2012年年底教育项目调整支出汇总表（程科长）" xfId="2741"/>
    <cellStyle name="好_教育(按照总人口测算）—20080416" xfId="2742"/>
    <cellStyle name="好_教育(按照总人口测算）—20080416_2012年年底教育项目调整支出汇总表（程科长）" xfId="2743"/>
    <cellStyle name="好_教育(按照总人口测算）—20080416_不含人员经费系数" xfId="2744"/>
    <cellStyle name="好_教育(按照总人口测算）—20080416_民生政策最低支出需求" xfId="2745"/>
    <cellStyle name="好_教育(按照总人口测算）—20080416_县市旗测算-新科目（含人口规模效应）" xfId="2746"/>
    <cellStyle name="好_教育(按照总人口测算）—20080416_县市旗测算-新科目（含人口规模效应）_2012年年底教育项目调整支出汇总表（程科长）" xfId="2747"/>
    <cellStyle name="好_接转" xfId="2748"/>
    <cellStyle name="好_津补贴保障测算(5.21)" xfId="2749"/>
    <cellStyle name="好_民生政策最低支出需求" xfId="2750"/>
    <cellStyle name="好_农林水和城市维护标准支出20080505－县区合计" xfId="2751"/>
    <cellStyle name="好_农林水和城市维护标准支出20080505－县区合计_2012年年底教育项目调整支出汇总表（程科长）" xfId="2752"/>
    <cellStyle name="好_农林水和城市维护标准支出20080505－县区合计_不含人员经费系数_2012年年底教育项目调整支出汇总表（程科长）" xfId="2753"/>
    <cellStyle name="好_农林水和城市维护标准支出20080505－县区合计_民生政策最低支出需求" xfId="2754"/>
    <cellStyle name="好_农林水和城市维护标准支出20080505－县区合计_民生政策最低支出需求_2012年年底教育项目调整支出汇总表（程科长）" xfId="2755"/>
    <cellStyle name="好_农林水和城市维护标准支出20080505－县区合计_县市旗测算-新科目（含人口规模效应）" xfId="2756"/>
    <cellStyle name="好_农林水和城市维护标准支出20080505－县区合计_县市旗测算-新科目（含人口规模效应）_2012年年底教育项目调整支出汇总表（程科长）" xfId="2757"/>
    <cellStyle name="好_平邑" xfId="2758"/>
    <cellStyle name="好_其他部门(按照总人口测算）—20080416" xfId="2759"/>
    <cellStyle name="好_其他部门(按照总人口测算）—20080416_2012年年底教育项目调整支出汇总表（程科长）" xfId="2760"/>
    <cellStyle name="好_其他部门(按照总人口测算）—20080416_不含人员经费系数" xfId="2761"/>
    <cellStyle name="好_其他部门(按照总人口测算）—20080416_不含人员经费系数_2012年年底教育项目调整支出汇总表（程科长）" xfId="2762"/>
    <cellStyle name="好_其他部门(按照总人口测算）—20080416_民生政策最低支出需求" xfId="2763"/>
    <cellStyle name="好_其他部门(按照总人口测算）—20080416_县市旗测算-新科目（含人口规模效应）" xfId="2764"/>
    <cellStyle name="千_NJ18-15_一审汇总1.27" xfId="2765"/>
    <cellStyle name="好_其他部门(按照总人口测算）—20080416_县市旗测算-新科目（含人口规模效应）_2012年年底教育项目调整支出汇总表（程科长）" xfId="2766"/>
    <cellStyle name="好_缺口县区测算（11.13）" xfId="2767"/>
    <cellStyle name="好_缺口县区测算（11.13）_2012年年底教育项目调整支出汇总表（程科长）" xfId="2768"/>
    <cellStyle name="好_缺口县区测算(按2007支出增长25%测算)_2012年年底教育项目调整支出汇总表（程科长）" xfId="2769"/>
    <cellStyle name="好_缺口县区测算(按核定人数)" xfId="2770"/>
    <cellStyle name="好_缺口县区测算(按核定人数)_2012年年底教育项目调整支出汇总表（程科长）" xfId="2771"/>
    <cellStyle name="好_缺口县区测算(财政部标准)" xfId="2772"/>
    <cellStyle name="好_缺口县区测算(财政部标准)_2012年年底教育项目调整支出汇总表（程科长）" xfId="2773"/>
    <cellStyle name="好_缺口县区测算_2012年年底教育项目调整支出汇总表（程科长）" xfId="2774"/>
    <cellStyle name="好_缺口消化情况" xfId="2775"/>
    <cellStyle name="好_缺口消化情况_2012年年底教育项目调整支出汇总表（程科长）" xfId="2776"/>
    <cellStyle name="千_NJ17-06_一审汇总" xfId="2777"/>
    <cellStyle name="好_人员工资和公用经费" xfId="2778"/>
    <cellStyle name="好_人员工资和公用经费_2012年年底教育项目调整支出汇总表（程科长）" xfId="2779"/>
    <cellStyle name="好_人员工资和公用经费2" xfId="2780"/>
    <cellStyle name="好_人员工资和公用经费2_2012年年底教育项目调整支出汇总表（程科长）" xfId="2781"/>
    <cellStyle name="好_人员工资和公用经费3" xfId="2782"/>
    <cellStyle name="好_山东省民生支出标准_2012年年底教育项目调整支出汇总表（程科长）" xfId="2783"/>
    <cellStyle name="好_商品交易所2006--2008年税收_2012年年底教育项目调整支出汇总表（程科长）" xfId="2784"/>
    <cellStyle name="好_省定集聚区收入基数" xfId="2785"/>
    <cellStyle name="好_市辖区测算20080510" xfId="2786"/>
    <cellStyle name="好_市辖区测算20080510_不含人员经费系数" xfId="2787"/>
    <cellStyle name="好_市辖区测算20080510_不含人员经费系数_2012年年底教育项目调整支出汇总表（程科长）" xfId="2788"/>
    <cellStyle name="好_市辖区测算20080510_民生政策最低支出需求" xfId="2789"/>
    <cellStyle name="好_市辖区测算20080510_民生政策最低支出需求_2012年年底教育项目调整支出汇总表（程科长）" xfId="2790"/>
    <cellStyle name="好_市辖区测算20080510_县市旗测算-新科目（含人口规模效应）" xfId="2791"/>
    <cellStyle name="好_市辖区测算-新科目（20080626）" xfId="2792"/>
    <cellStyle name="好_市辖区测算-新科目（20080626）_不含人员经费系数" xfId="2793"/>
    <cellStyle name="好_市辖区测算-新科目（20080626）_不含人员经费系数_2012年年底教育项目调整支出汇总表（程科长）" xfId="2794"/>
    <cellStyle name="好_市辖区测算-新科目（20080626）_民生政策最低支出需求" xfId="2795"/>
    <cellStyle name="好_市辖区测算-新科目（20080626）_民生政策最低支出需求_2012年年底教育项目调整支出汇总表（程科长）" xfId="2796"/>
    <cellStyle name="好_市辖区测算-新科目（20080626）_县市旗测算-新科目（含人口规模效应）_2012年年底教育项目调整支出汇总表（程科长）" xfId="2797"/>
    <cellStyle name="好_市直提前告知" xfId="2798"/>
    <cellStyle name="好_市直提前告知_2012年年底教育项目调整支出汇总表（程科长）" xfId="2799"/>
    <cellStyle name="好_同德" xfId="2800"/>
    <cellStyle name="好_危改资金测算" xfId="2801"/>
    <cellStyle name="好_危改资金测算_2012年年底教育项目调整支出汇总表（程科长）" xfId="2802"/>
    <cellStyle name="好_卫生(按照总人口测算）—20080416" xfId="2803"/>
    <cellStyle name="好_卫生(按照总人口测算）—20080416_不含人员经费系数" xfId="2804"/>
    <cellStyle name="好_卫生(按照总人口测算）—20080416_不含人员经费系数_2012年年底教育项目调整支出汇总表（程科长）" xfId="2805"/>
    <cellStyle name="好_卫生(按照总人口测算）—20080416_民生政策最低支出需求" xfId="2806"/>
    <cellStyle name="好_卫生(按照总人口测算）—20080416_县市旗测算-新科目（含人口规模效应）" xfId="2807"/>
    <cellStyle name="好_卫生部门" xfId="2808"/>
    <cellStyle name="好_卫生部门_2012年年底教育项目调整支出汇总表（程科长）" xfId="2809"/>
    <cellStyle name="好_文体广播部门" xfId="2810"/>
    <cellStyle name="好_文体广播事业(按照总人口测算）—20080416_2012年年底教育项目调整支出汇总表（程科长）" xfId="2811"/>
    <cellStyle name="好_文体广播事业(按照总人口测算）—20080416_不含人员经费系数" xfId="2812"/>
    <cellStyle name="好_文体广播事业(按照总人口测算）—20080416_民生政策最低支出需求" xfId="2813"/>
    <cellStyle name="好_文体广播事业(按照总人口测算）—20080416_民生政策最低支出需求_2012年年底教育项目调整支出汇总表（程科长）" xfId="2814"/>
    <cellStyle name="好_文体广播事业(按照总人口测算）—20080416_县市旗测算-新科目（含人口规模效应）" xfId="2815"/>
    <cellStyle name="好_文体广播事业(按照总人口测算）—20080416_县市旗测算-新科目（含人口规模效应）_2012年年底教育项目调整支出汇总表（程科长）" xfId="2816"/>
    <cellStyle name="好_下文（表）" xfId="2817"/>
    <cellStyle name="好_下文（表）_2012年年底教育项目调整支出汇总表（程科长）" xfId="2818"/>
    <cellStyle name="千_NJ17-06_一审汇总1.27" xfId="2819"/>
    <cellStyle name="好_县区合并测算20080421_不含人员经费系数_2012年年底教育项目调整支出汇总表（程科长）" xfId="2820"/>
    <cellStyle name="好_县区合并测算20080421_民生政策最低支出需求" xfId="2821"/>
    <cellStyle name="好_县区合并测算20080421_民生政策最低支出需求_2012年年底教育项目调整支出汇总表（程科长）" xfId="2822"/>
    <cellStyle name="好_县区合并测算20080423(按照各省比重）" xfId="2823"/>
    <cellStyle name="好_县区合并测算20080423(按照各省比重）_2012年年底教育项目调整支出汇总表（程科长）" xfId="2824"/>
    <cellStyle name="好_县区合并测算20080423(按照各省比重）_不含人员经费系数_2012年年底教育项目调整支出汇总表（程科长）" xfId="2825"/>
    <cellStyle name="好_县区合并测算20080423(按照各省比重）_县市旗测算-新科目（含人口规模效应）_2012年年底教育项目调整支出汇总表（程科长）" xfId="2826"/>
    <cellStyle name="好_县区请示12.23" xfId="2827"/>
    <cellStyle name="好_县区小报告" xfId="2828"/>
    <cellStyle name="好_县市旗测算20080508_2012年年底教育项目调整支出汇总表（程科长）" xfId="2829"/>
    <cellStyle name="好_县市旗测算20080508_民生政策最低支出需求" xfId="2830"/>
    <cellStyle name="好_县市旗测算20080508_民生政策最低支出需求_2012年年底教育项目调整支出汇总表（程科长）" xfId="2831"/>
    <cellStyle name="普通" xfId="2832"/>
    <cellStyle name="好_县市旗测算20080508_县市旗测算-新科目（含人口规模效应）" xfId="2833"/>
    <cellStyle name="好_县市旗测算20080508_县市旗测算-新科目（含人口规模效应）_2012年年底教育项目调整支出汇总表（程科长）" xfId="2834"/>
    <cellStyle name="好_县市旗测算-新科目（20080626）_民生政策最低支出需求" xfId="2835"/>
    <cellStyle name="货_NJ18-15_2011结算单定稿" xfId="2836"/>
    <cellStyle name="好_县市旗测算-新科目（20080626）_民生政策最低支出需求_2012年年底教育项目调整支出汇总表（程科长）" xfId="2837"/>
    <cellStyle name="好_县市旗测算-新科目（20080626）_县市旗测算-新科目（含人口规模效应）" xfId="2838"/>
    <cellStyle name="好_县市旗测算-新科目（20080626）_县市旗测算-新科目（含人口规模效应）_2012年年底教育项目调整支出汇总表（程科长）" xfId="2839"/>
    <cellStyle name="好_县市旗测算-新科目（20080627）_不含人员经费系数" xfId="2840"/>
    <cellStyle name="好_县市旗测算-新科目（20080627）_民生政策最低支出需求" xfId="2841"/>
    <cellStyle name="好_一般预算支出口径剔除表" xfId="2842"/>
    <cellStyle name="好_云南 缺口县区测算(地方填报)" xfId="2843"/>
    <cellStyle name="好_云南省2008年转移支付测算——州市本级考核部分及政策性测算" xfId="2844"/>
    <cellStyle name="好_云南省2008年转移支付测算——州市本级考核部分及政策性测算_2012年年底教育项目调整支出汇总表（程科长）" xfId="2845"/>
    <cellStyle name="好_增消两税返还_2012年年底教育项目调整支出汇总表（程科长）" xfId="2846"/>
    <cellStyle name="好_重点民生支出需求测算表社保（农村低保）081112_2012年年底教育项目调整支出汇总表（程科长）" xfId="2847"/>
    <cellStyle name="好_转移支付_2012年年底教育项目调整支出汇总表（程科长）" xfId="2848"/>
    <cellStyle name="好_自行调整差异系数顺序_2012年年底教育项目调整支出汇总表（程科长）" xfId="2849"/>
    <cellStyle name="好_总人口" xfId="2850"/>
    <cellStyle name="好_总人口_2012年年底教育项目调整支出汇总表（程科长）" xfId="2851"/>
    <cellStyle name="后继超级链接" xfId="2852"/>
    <cellStyle name="后继超链接" xfId="2853"/>
    <cellStyle name="汇总 2" xfId="2854"/>
    <cellStyle name="货" xfId="2855"/>
    <cellStyle name="货_2011结算单定稿" xfId="2856"/>
    <cellStyle name="货_2013年" xfId="2857"/>
    <cellStyle name="货_NJ18-15_市直提前告知" xfId="2858"/>
    <cellStyle name="货_NJ18-15_2013年" xfId="2859"/>
    <cellStyle name="货_NJ18-15_报市长" xfId="2860"/>
    <cellStyle name="货_NJ18-15_汇报姜局2.16" xfId="2861"/>
    <cellStyle name="货_NJ18-15_基金平衡表2.3" xfId="2862"/>
    <cellStyle name="货_NJ18-15_基金平衡表5.8" xfId="2863"/>
    <cellStyle name="货_NJ18-15_市直提前告知_2013年教科文科预算表" xfId="2864"/>
    <cellStyle name="货_NJ18-15_一审汇总" xfId="2865"/>
    <cellStyle name="货_汇报姜局2.16" xfId="2866"/>
    <cellStyle name="货_基金平衡表2.3" xfId="2867"/>
    <cellStyle name="货_基金平衡表5.8" xfId="2868"/>
    <cellStyle name="货_市直提前告知" xfId="2869"/>
    <cellStyle name="货_一审汇总1.27" xfId="2870"/>
    <cellStyle name="货_增消两税2012" xfId="2871"/>
    <cellStyle name="货币 3 3" xfId="2872"/>
    <cellStyle name="货币 3_2011项目" xfId="2873"/>
    <cellStyle name="货币[" xfId="2874"/>
    <cellStyle name="计算 2" xfId="2875"/>
    <cellStyle name="检查单元格 2" xfId="2876"/>
    <cellStyle name="检查单元格 3 2" xfId="2877"/>
    <cellStyle name="解释性文本 3" xfId="2878"/>
    <cellStyle name="警告文本 2" xfId="2879"/>
    <cellStyle name="警告文本 3" xfId="2880"/>
    <cellStyle name="链接单元格 2" xfId="2881"/>
    <cellStyle name="链接单元格 3" xfId="2882"/>
    <cellStyle name="霓付 [0]_ +Foil &amp; -FOIL &amp; PAPER" xfId="2883"/>
    <cellStyle name="霓付_ +Foil &amp; -FOIL &amp; PAPER" xfId="2884"/>
    <cellStyle name="千" xfId="2885"/>
    <cellStyle name="千_NJ09-05" xfId="2886"/>
    <cellStyle name="千_NJ09-05_2011结算单定稿" xfId="2887"/>
    <cellStyle name="千_NJ09-05_2013年" xfId="2888"/>
    <cellStyle name="千_NJ09-05_报市长" xfId="2889"/>
    <cellStyle name="千_NJ09-05_汇报姜局2.16" xfId="2890"/>
    <cellStyle name="千_NJ09-05_基金平衡表2.3" xfId="2891"/>
    <cellStyle name="千_NJ09-05_一审汇总" xfId="2892"/>
    <cellStyle name="千_NJ09-05_一审汇总1.27" xfId="2893"/>
    <cellStyle name="千_NJ17-06" xfId="2894"/>
    <cellStyle name="千_NJ17-06_2013年" xfId="2895"/>
    <cellStyle name="千_NJ17-06_报市长" xfId="2896"/>
    <cellStyle name="千_NJ17-06_汇报姜局2.16" xfId="2897"/>
    <cellStyle name="千_NJ17-06_基金平衡表5.8" xfId="2898"/>
    <cellStyle name="千_NJ17-06_人大汇报5.8_2013年教科文科预算表" xfId="2899"/>
    <cellStyle name="千_NJ17-06_市直提前告知" xfId="2900"/>
    <cellStyle name="千_NJ17-06_市直提前告知_2013年教科文科预算表" xfId="2901"/>
    <cellStyle name="千_NJ17-26_一审汇总1.27" xfId="2902"/>
    <cellStyle name="千_NJ17-24" xfId="2903"/>
    <cellStyle name="千_NJ17-24_2013年" xfId="2904"/>
    <cellStyle name="千_NJ17-24_人大汇报5.8" xfId="2905"/>
    <cellStyle name="千_NJ17-24_人大汇报5.8_2013年教科文科预算表" xfId="2906"/>
    <cellStyle name="千_NJ17-24_市直提前告知" xfId="2907"/>
    <cellStyle name="千_NJ17-24_市直提前告知_2013年教科文科预算表" xfId="2908"/>
    <cellStyle name="千_NJ17-24_一审汇总" xfId="2909"/>
    <cellStyle name="千_NJ17-24_增消两税2012" xfId="2910"/>
    <cellStyle name="千_NJ17-26_2011结算单定稿" xfId="2911"/>
    <cellStyle name="千_NJ17-26_报市长" xfId="2912"/>
    <cellStyle name="千_NJ17-26_市直提前告知" xfId="2913"/>
    <cellStyle name="千_NJ17-26_市直提前告知_2013年教科文科预算表" xfId="2914"/>
    <cellStyle name="千_NJ18-15_2013年" xfId="2915"/>
    <cellStyle name="千_NJ18-15_汇报姜局2.16" xfId="2916"/>
    <cellStyle name="千_NJ18-15_基金平衡表2.3" xfId="2917"/>
    <cellStyle name="千_NJ18-15_基金平衡表5.8" xfId="2918"/>
    <cellStyle name="千_NJ18-15_人大汇报5.8" xfId="2919"/>
    <cellStyle name="千_NJ18-15_市直提前告知_2013年教科文科预算表" xfId="2920"/>
    <cellStyle name="千_NJ18-15_一审汇总" xfId="2921"/>
    <cellStyle name="千_基金平衡表5.8" xfId="2922"/>
    <cellStyle name="千_人大汇报5.8" xfId="2923"/>
    <cellStyle name="千_市直提前告知_2013年教科文科预算表" xfId="2924"/>
    <cellStyle name="千_一审汇总" xfId="2925"/>
    <cellStyle name="千_一审汇总1.27" xfId="2926"/>
    <cellStyle name="千分位[0]" xfId="2927"/>
    <cellStyle name="千位[0]" xfId="2928"/>
    <cellStyle name="千位分隔 2" xfId="2929"/>
    <cellStyle name="千位分隔 2 2" xfId="2930"/>
    <cellStyle name="千位分隔 3 2" xfId="2931"/>
    <cellStyle name="千位分隔[0] 3" xfId="2932"/>
    <cellStyle name="千位分隔[0] 4" xfId="2933"/>
    <cellStyle name="千位分隔[0] 6" xfId="2934"/>
    <cellStyle name="千位分隔[0] 6 2" xfId="2935"/>
    <cellStyle name="千位分季_新建 Microsoft Excel 工作表" xfId="2936"/>
    <cellStyle name="钎霖_4岿角利" xfId="2937"/>
    <cellStyle name="强调 1" xfId="2938"/>
    <cellStyle name="强调 3" xfId="2939"/>
    <cellStyle name="强调文字颜色 2 2" xfId="2940"/>
    <cellStyle name="强调文字颜色 3 2" xfId="2941"/>
    <cellStyle name="强调文字颜色 3 3" xfId="2942"/>
    <cellStyle name="强调文字颜色 4 3" xfId="2943"/>
    <cellStyle name="强调文字颜色 6 3" xfId="2944"/>
    <cellStyle name="适中 2" xfId="2945"/>
    <cellStyle name="输出 2" xfId="2946"/>
    <cellStyle name="输入 3" xfId="2947"/>
    <cellStyle name="数字" xfId="2948"/>
    <cellStyle name="小数" xfId="2949"/>
    <cellStyle name="样式 1 2" xfId="2950"/>
    <cellStyle name="注释 2" xfId="2951"/>
    <cellStyle name="注释 3 2" xfId="2952"/>
    <cellStyle name="콤마_BOILER-CO1" xfId="2953"/>
    <cellStyle name="표준_0N-HANDLING " xfId="29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F25"/>
  <sheetViews>
    <sheetView workbookViewId="0">
      <selection activeCell="F25" sqref="F25"/>
    </sheetView>
  </sheetViews>
  <sheetFormatPr defaultColWidth="9" defaultRowHeight="13.5" outlineLevelCol="5"/>
  <cols>
    <col min="1" max="1" width="34.125" style="57" customWidth="1"/>
    <col min="2" max="2" width="10" style="57" customWidth="1"/>
    <col min="3" max="3" width="11" style="57" customWidth="1"/>
    <col min="4" max="4" width="13" style="57" customWidth="1"/>
    <col min="5" max="5" width="14" style="57" customWidth="1"/>
    <col min="6" max="6" width="10.875" style="57" customWidth="1"/>
    <col min="7" max="16384" width="9" style="57"/>
  </cols>
  <sheetData>
    <row r="1" ht="45.75" customHeight="1" spans="1:6">
      <c r="A1" s="145" t="s">
        <v>0</v>
      </c>
      <c r="B1" s="135"/>
      <c r="C1" s="135"/>
      <c r="D1" s="135"/>
      <c r="E1" s="135"/>
      <c r="F1" s="135"/>
    </row>
    <row r="2" ht="21" customHeight="1" spans="5:6">
      <c r="E2" s="136"/>
      <c r="F2" s="136" t="s">
        <v>1</v>
      </c>
    </row>
    <row r="3" ht="35.25" customHeight="1" spans="1:6">
      <c r="A3" s="137" t="s">
        <v>2</v>
      </c>
      <c r="B3" s="209" t="s">
        <v>3</v>
      </c>
      <c r="C3" s="146" t="s">
        <v>4</v>
      </c>
      <c r="D3" s="209" t="s">
        <v>5</v>
      </c>
      <c r="E3" s="210" t="s">
        <v>6</v>
      </c>
      <c r="F3" s="164" t="s">
        <v>7</v>
      </c>
    </row>
    <row r="4" ht="27.95" customHeight="1" spans="1:6">
      <c r="A4" s="139" t="s">
        <v>8</v>
      </c>
      <c r="B4" s="54">
        <f>B5+B19</f>
        <v>43053</v>
      </c>
      <c r="C4" s="54">
        <f>C5+C19</f>
        <v>47200</v>
      </c>
      <c r="D4" s="54">
        <f>D5+D19</f>
        <v>61914</v>
      </c>
      <c r="E4" s="211">
        <f>ROUND(D4/C4*100,1)</f>
        <v>131.2</v>
      </c>
      <c r="F4" s="148">
        <f>ROUND(D4/B4*100-100,1)</f>
        <v>43.8</v>
      </c>
    </row>
    <row r="5" ht="27.95" customHeight="1" spans="1:6">
      <c r="A5" s="139" t="s">
        <v>9</v>
      </c>
      <c r="B5" s="156">
        <f>SUM(B6:B17)</f>
        <v>30064</v>
      </c>
      <c r="C5" s="54">
        <f>SUM(C6:C17)</f>
        <v>37200</v>
      </c>
      <c r="D5" s="54">
        <f>SUM(D6:D18)</f>
        <v>51854</v>
      </c>
      <c r="E5" s="211">
        <f>ROUND(D5/C5*100,1)</f>
        <v>139.4</v>
      </c>
      <c r="F5" s="148">
        <f>ROUND(D5/B5*100-100,1)</f>
        <v>72.5</v>
      </c>
    </row>
    <row r="6" ht="27.95" customHeight="1" spans="1:6">
      <c r="A6" s="139" t="s">
        <v>10</v>
      </c>
      <c r="B6" s="54">
        <v>12419</v>
      </c>
      <c r="C6" s="54">
        <v>13350</v>
      </c>
      <c r="D6" s="54">
        <v>14950</v>
      </c>
      <c r="E6" s="211">
        <f>ROUND(D6/C6*100,1)</f>
        <v>112</v>
      </c>
      <c r="F6" s="148">
        <f>ROUND(D6/B6*100-100,1)</f>
        <v>20.4</v>
      </c>
    </row>
    <row r="7" ht="27.95" customHeight="1" spans="1:6">
      <c r="A7" s="139" t="s">
        <v>11</v>
      </c>
      <c r="B7" s="54">
        <v>3843</v>
      </c>
      <c r="C7" s="54">
        <v>4118</v>
      </c>
      <c r="D7" s="54">
        <v>4045</v>
      </c>
      <c r="E7" s="211">
        <f>ROUND(D7/C7*100,1)</f>
        <v>98.2</v>
      </c>
      <c r="F7" s="148">
        <f>ROUND(D7/B7*100-100,1)</f>
        <v>5.3</v>
      </c>
    </row>
    <row r="8" ht="27.95" customHeight="1" spans="1:6">
      <c r="A8" s="139" t="s">
        <v>12</v>
      </c>
      <c r="B8" s="54">
        <v>272</v>
      </c>
      <c r="C8" s="54">
        <v>291</v>
      </c>
      <c r="D8" s="54">
        <v>736</v>
      </c>
      <c r="E8" s="211">
        <f>ROUND(D8/C8*100,1)</f>
        <v>252.9</v>
      </c>
      <c r="F8" s="148">
        <f t="shared" ref="F8:F17" si="0">ROUND(D8/B8*100-100,1)</f>
        <v>170.6</v>
      </c>
    </row>
    <row r="9" ht="20.1" customHeight="1" spans="1:6">
      <c r="A9" s="139" t="s">
        <v>13</v>
      </c>
      <c r="B9" s="54"/>
      <c r="C9" s="54"/>
      <c r="D9" s="54">
        <v>91</v>
      </c>
      <c r="E9" s="211"/>
      <c r="F9" s="148"/>
    </row>
    <row r="10" ht="27.95" customHeight="1" spans="1:6">
      <c r="A10" s="139" t="s">
        <v>14</v>
      </c>
      <c r="B10" s="54">
        <v>1719</v>
      </c>
      <c r="C10" s="54">
        <v>1840</v>
      </c>
      <c r="D10" s="54">
        <v>2304</v>
      </c>
      <c r="E10" s="211">
        <f t="shared" ref="E10:E17" si="1">ROUND(D10/C10*100,1)</f>
        <v>125.2</v>
      </c>
      <c r="F10" s="148">
        <f t="shared" si="0"/>
        <v>34</v>
      </c>
    </row>
    <row r="11" ht="27.95" customHeight="1" spans="1:6">
      <c r="A11" s="139" t="s">
        <v>15</v>
      </c>
      <c r="B11" s="54">
        <v>307</v>
      </c>
      <c r="C11" s="54">
        <v>330</v>
      </c>
      <c r="D11" s="54">
        <v>887</v>
      </c>
      <c r="E11" s="211">
        <f t="shared" si="1"/>
        <v>268.8</v>
      </c>
      <c r="F11" s="148">
        <f t="shared" si="0"/>
        <v>188.9</v>
      </c>
    </row>
    <row r="12" ht="27.95" customHeight="1" spans="1:6">
      <c r="A12" s="139" t="s">
        <v>16</v>
      </c>
      <c r="B12" s="54">
        <v>694</v>
      </c>
      <c r="C12" s="54">
        <v>743</v>
      </c>
      <c r="D12" s="54">
        <v>750</v>
      </c>
      <c r="E12" s="211">
        <f t="shared" si="1"/>
        <v>100.9</v>
      </c>
      <c r="F12" s="148">
        <f t="shared" si="0"/>
        <v>8.1</v>
      </c>
    </row>
    <row r="13" ht="27.95" customHeight="1" spans="1:6">
      <c r="A13" s="139" t="s">
        <v>17</v>
      </c>
      <c r="B13" s="54">
        <v>1700</v>
      </c>
      <c r="C13" s="54">
        <v>1820</v>
      </c>
      <c r="D13" s="54">
        <v>3118</v>
      </c>
      <c r="E13" s="211">
        <f t="shared" si="1"/>
        <v>171.3</v>
      </c>
      <c r="F13" s="148">
        <f t="shared" si="0"/>
        <v>83.4</v>
      </c>
    </row>
    <row r="14" ht="27.95" customHeight="1" spans="1:6">
      <c r="A14" s="139" t="s">
        <v>18</v>
      </c>
      <c r="B14" s="54">
        <v>8884</v>
      </c>
      <c r="C14" s="54">
        <v>9510</v>
      </c>
      <c r="D14" s="54">
        <v>16527</v>
      </c>
      <c r="E14" s="211">
        <f t="shared" si="1"/>
        <v>173.8</v>
      </c>
      <c r="F14" s="148">
        <f t="shared" si="0"/>
        <v>86</v>
      </c>
    </row>
    <row r="15" ht="27.95" customHeight="1" spans="1:6">
      <c r="A15" s="139" t="s">
        <v>19</v>
      </c>
      <c r="B15" s="54">
        <v>88</v>
      </c>
      <c r="C15" s="54">
        <v>94</v>
      </c>
      <c r="D15" s="54">
        <v>22</v>
      </c>
      <c r="E15" s="211">
        <f t="shared" si="1"/>
        <v>23.4</v>
      </c>
      <c r="F15" s="148">
        <f t="shared" si="0"/>
        <v>-75</v>
      </c>
    </row>
    <row r="16" ht="27.95" customHeight="1" spans="1:6">
      <c r="A16" s="139" t="s">
        <v>20</v>
      </c>
      <c r="B16" s="54">
        <v>97</v>
      </c>
      <c r="C16" s="54">
        <v>104</v>
      </c>
      <c r="D16" s="54">
        <v>1974</v>
      </c>
      <c r="E16" s="211">
        <f t="shared" si="1"/>
        <v>1898.1</v>
      </c>
      <c r="F16" s="148">
        <f t="shared" si="0"/>
        <v>1935.1</v>
      </c>
    </row>
    <row r="17" ht="27.95" customHeight="1" spans="1:6">
      <c r="A17" s="139" t="s">
        <v>21</v>
      </c>
      <c r="B17" s="54">
        <v>41</v>
      </c>
      <c r="C17" s="54">
        <v>5000</v>
      </c>
      <c r="D17" s="54">
        <v>6441</v>
      </c>
      <c r="E17" s="211">
        <f t="shared" si="1"/>
        <v>128.8</v>
      </c>
      <c r="F17" s="148">
        <f t="shared" si="0"/>
        <v>15609.8</v>
      </c>
    </row>
    <row r="18" ht="27.95" customHeight="1" spans="1:6">
      <c r="A18" s="139" t="s">
        <v>22</v>
      </c>
      <c r="B18" s="54"/>
      <c r="C18" s="54"/>
      <c r="D18" s="54">
        <v>9</v>
      </c>
      <c r="E18" s="211"/>
      <c r="F18" s="148"/>
    </row>
    <row r="19" ht="27.95" customHeight="1" spans="1:6">
      <c r="A19" s="139" t="s">
        <v>23</v>
      </c>
      <c r="B19" s="54">
        <f>SUM(B20:B25)</f>
        <v>12989</v>
      </c>
      <c r="C19" s="54">
        <f>SUM(C20:C25)</f>
        <v>10000</v>
      </c>
      <c r="D19" s="54">
        <f>SUM(D20:D25)</f>
        <v>10060</v>
      </c>
      <c r="E19" s="211">
        <f>ROUND(D19/C19*100,1)</f>
        <v>100.6</v>
      </c>
      <c r="F19" s="148">
        <f>ROUND(D19/B19*100-100,1)</f>
        <v>-22.5</v>
      </c>
    </row>
    <row r="20" ht="27.95" customHeight="1" spans="1:6">
      <c r="A20" s="139" t="s">
        <v>24</v>
      </c>
      <c r="B20" s="54">
        <v>988</v>
      </c>
      <c r="C20" s="54">
        <v>750</v>
      </c>
      <c r="D20" s="54">
        <v>1359</v>
      </c>
      <c r="E20" s="211">
        <f>ROUND(D20/C20*100,1)</f>
        <v>181.2</v>
      </c>
      <c r="F20" s="148">
        <f>ROUND(D20/B20*100-100,1)</f>
        <v>37.6</v>
      </c>
    </row>
    <row r="21" ht="27.95" customHeight="1" spans="1:6">
      <c r="A21" s="139" t="s">
        <v>25</v>
      </c>
      <c r="B21" s="54">
        <v>145</v>
      </c>
      <c r="C21" s="54"/>
      <c r="D21" s="54">
        <v>39</v>
      </c>
      <c r="E21" s="211"/>
      <c r="F21" s="148">
        <f>ROUND(D21/B21*100-100,1)</f>
        <v>-73.1</v>
      </c>
    </row>
    <row r="22" ht="27.95" customHeight="1" spans="1:6">
      <c r="A22" s="139" t="s">
        <v>26</v>
      </c>
      <c r="B22" s="54">
        <v>1184</v>
      </c>
      <c r="C22" s="54">
        <v>100</v>
      </c>
      <c r="D22" s="54">
        <v>1</v>
      </c>
      <c r="E22" s="211">
        <f>ROUND(D22/C22*100,1)</f>
        <v>1</v>
      </c>
      <c r="F22" s="148">
        <f>ROUND(D22/B22*100-100,1)</f>
        <v>-99.9</v>
      </c>
    </row>
    <row r="23" ht="27.95" customHeight="1" spans="1:6">
      <c r="A23" s="139" t="s">
        <v>27</v>
      </c>
      <c r="B23" s="54"/>
      <c r="C23" s="54"/>
      <c r="D23" s="54">
        <v>142</v>
      </c>
      <c r="E23" s="211"/>
      <c r="F23" s="148"/>
    </row>
    <row r="24" ht="27.95" customHeight="1" spans="1:6">
      <c r="A24" s="139" t="s">
        <v>28</v>
      </c>
      <c r="B24" s="54">
        <v>597</v>
      </c>
      <c r="C24" s="54">
        <v>150</v>
      </c>
      <c r="D24" s="54">
        <v>2271</v>
      </c>
      <c r="E24" s="211">
        <f>ROUND(D24/C24*100,1)</f>
        <v>1514</v>
      </c>
      <c r="F24" s="148">
        <f>ROUND(D24/B24*100-100,1)</f>
        <v>280.4</v>
      </c>
    </row>
    <row r="25" ht="27.95" customHeight="1" spans="1:6">
      <c r="A25" s="142" t="s">
        <v>29</v>
      </c>
      <c r="B25" s="150">
        <v>10075</v>
      </c>
      <c r="C25" s="150">
        <v>9000</v>
      </c>
      <c r="D25" s="150">
        <v>6248</v>
      </c>
      <c r="E25" s="212">
        <f>ROUND(D25/C25*100,1)</f>
        <v>69.4</v>
      </c>
      <c r="F25" s="151">
        <f>ROUND(D25/B25*100-100,1)</f>
        <v>-38</v>
      </c>
    </row>
  </sheetData>
  <mergeCells count="1">
    <mergeCell ref="A1:F1"/>
  </mergeCells>
  <pageMargins left="0.888888888888889" right="0.16875" top="0.75" bottom="0.6" header="0.3" footer="0.3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P220"/>
  <sheetViews>
    <sheetView workbookViewId="0">
      <pane xSplit="2" ySplit="4" topLeftCell="C177" activePane="bottomRight" state="frozen"/>
      <selection/>
      <selection pane="topRight"/>
      <selection pane="bottomLeft"/>
      <selection pane="bottomRight" activeCell="F37" sqref="F37"/>
    </sheetView>
  </sheetViews>
  <sheetFormatPr defaultColWidth="9" defaultRowHeight="13.5"/>
  <cols>
    <col min="1" max="1" width="9" style="95"/>
    <col min="2" max="2" width="30.875" style="95" customWidth="1"/>
    <col min="3" max="3" width="10.25" style="95" customWidth="1"/>
    <col min="4" max="4" width="9.125" style="95" customWidth="1"/>
    <col min="5" max="5" width="9.375" style="95" customWidth="1"/>
    <col min="6" max="6" width="9.375" style="96" customWidth="1"/>
    <col min="7" max="7" width="9" style="97"/>
    <col min="8" max="16384" width="9" style="95"/>
  </cols>
  <sheetData>
    <row r="1" ht="27.75" customHeight="1" spans="1:7">
      <c r="A1" s="98" t="s">
        <v>330</v>
      </c>
      <c r="B1" s="98"/>
      <c r="C1" s="98"/>
      <c r="D1" s="98"/>
      <c r="E1" s="98"/>
      <c r="F1" s="99"/>
      <c r="G1" s="98"/>
    </row>
    <row r="2" ht="29.25" customHeight="1" spans="1:7">
      <c r="A2" s="100"/>
      <c r="B2" s="100"/>
      <c r="C2" s="101"/>
      <c r="D2" s="101"/>
      <c r="E2" s="101"/>
      <c r="F2" s="102" t="s">
        <v>1</v>
      </c>
      <c r="G2" s="103"/>
    </row>
    <row r="3" ht="21.75" customHeight="1" spans="1:7">
      <c r="A3" s="104" t="s">
        <v>192</v>
      </c>
      <c r="B3" s="105" t="s">
        <v>193</v>
      </c>
      <c r="C3" s="104" t="s">
        <v>331</v>
      </c>
      <c r="D3" s="104" t="s">
        <v>332</v>
      </c>
      <c r="E3" s="104"/>
      <c r="F3" s="106"/>
      <c r="G3" s="107" t="s">
        <v>333</v>
      </c>
    </row>
    <row r="4" ht="19.5" customHeight="1" spans="1:7">
      <c r="A4" s="104"/>
      <c r="B4" s="105"/>
      <c r="C4" s="104"/>
      <c r="D4" s="104" t="s">
        <v>196</v>
      </c>
      <c r="E4" s="108" t="s">
        <v>197</v>
      </c>
      <c r="F4" s="106" t="s">
        <v>334</v>
      </c>
      <c r="G4" s="107"/>
    </row>
    <row r="5" ht="19.5" customHeight="1" spans="1:7">
      <c r="A5" s="109"/>
      <c r="B5" s="110" t="s">
        <v>202</v>
      </c>
      <c r="C5" s="111">
        <v>69095</v>
      </c>
      <c r="D5" s="111">
        <v>12523</v>
      </c>
      <c r="E5" s="111">
        <f>E6+E20+E23+E37+E40+E46+E96+E121+E127+E141+E166+E170+E176+E179+E195+E187+E188</f>
        <v>48033</v>
      </c>
      <c r="F5" s="112">
        <f>D5+E5</f>
        <v>60556</v>
      </c>
      <c r="G5" s="113">
        <f>(F5/C5-1)*100</f>
        <v>-12.3583472031261</v>
      </c>
    </row>
    <row r="6" ht="19.5" customHeight="1" spans="1:7">
      <c r="A6" s="109">
        <v>201</v>
      </c>
      <c r="B6" s="110" t="s">
        <v>203</v>
      </c>
      <c r="C6" s="111">
        <v>350</v>
      </c>
      <c r="D6" s="114">
        <f>D7+D10+D12+D16+D18</f>
        <v>26.77</v>
      </c>
      <c r="E6" s="114">
        <f>E7+E10+E12+E16+E18</f>
        <v>190</v>
      </c>
      <c r="F6" s="112">
        <f>D6+E6</f>
        <v>216.77</v>
      </c>
      <c r="G6" s="113">
        <f>(F6/C6-1)*100</f>
        <v>-38.0657142857143</v>
      </c>
    </row>
    <row r="7" ht="19.5" customHeight="1" spans="1:7">
      <c r="A7" s="109">
        <v>20101</v>
      </c>
      <c r="B7" s="115" t="s">
        <v>204</v>
      </c>
      <c r="C7" s="114"/>
      <c r="D7" s="114"/>
      <c r="E7" s="114"/>
      <c r="F7" s="114"/>
      <c r="G7" s="113"/>
    </row>
    <row r="8" ht="19.5" customHeight="1" spans="1:7">
      <c r="A8" s="109">
        <v>2010104</v>
      </c>
      <c r="B8" s="109" t="s">
        <v>205</v>
      </c>
      <c r="C8" s="114"/>
      <c r="D8" s="114"/>
      <c r="E8" s="114"/>
      <c r="F8" s="114"/>
      <c r="G8" s="113"/>
    </row>
    <row r="9" ht="19.5" customHeight="1" spans="1:7">
      <c r="A9" s="109">
        <v>2010199</v>
      </c>
      <c r="B9" s="109" t="s">
        <v>206</v>
      </c>
      <c r="C9" s="114"/>
      <c r="D9" s="114"/>
      <c r="E9" s="114"/>
      <c r="F9" s="114"/>
      <c r="G9" s="113"/>
    </row>
    <row r="10" ht="19.5" customHeight="1" spans="1:7">
      <c r="A10" s="109">
        <v>20103</v>
      </c>
      <c r="B10" s="115" t="s">
        <v>207</v>
      </c>
      <c r="C10" s="114"/>
      <c r="D10" s="114"/>
      <c r="E10" s="114"/>
      <c r="F10" s="114"/>
      <c r="G10" s="113"/>
    </row>
    <row r="11" ht="19.5" customHeight="1" spans="1:7">
      <c r="A11" s="109">
        <v>2010308</v>
      </c>
      <c r="B11" s="109" t="s">
        <v>208</v>
      </c>
      <c r="C11" s="114"/>
      <c r="D11" s="114"/>
      <c r="E11" s="114"/>
      <c r="F11" s="114"/>
      <c r="G11" s="113"/>
    </row>
    <row r="12" ht="19.5" customHeight="1" spans="1:7">
      <c r="A12" s="109">
        <v>20104</v>
      </c>
      <c r="B12" s="110" t="s">
        <v>335</v>
      </c>
      <c r="C12" s="114"/>
      <c r="D12" s="114"/>
      <c r="E12" s="114"/>
      <c r="F12" s="114"/>
      <c r="G12" s="113"/>
    </row>
    <row r="13" ht="19.5" customHeight="1" spans="1:7">
      <c r="A13" s="109">
        <v>2010407</v>
      </c>
      <c r="B13" s="116" t="s">
        <v>336</v>
      </c>
      <c r="C13" s="114"/>
      <c r="D13" s="114"/>
      <c r="E13" s="114"/>
      <c r="F13" s="114"/>
      <c r="G13" s="113"/>
    </row>
    <row r="14" ht="19.5" customHeight="1" spans="1:7">
      <c r="A14" s="109">
        <v>2010408</v>
      </c>
      <c r="B14" s="116" t="s">
        <v>337</v>
      </c>
      <c r="C14" s="114"/>
      <c r="D14" s="114"/>
      <c r="E14" s="114"/>
      <c r="F14" s="114"/>
      <c r="G14" s="113"/>
    </row>
    <row r="15" ht="19.5" customHeight="1" spans="1:7">
      <c r="A15" s="109">
        <v>2010499</v>
      </c>
      <c r="B15" s="116" t="s">
        <v>338</v>
      </c>
      <c r="C15" s="114"/>
      <c r="D15" s="114"/>
      <c r="E15" s="114"/>
      <c r="F15" s="114"/>
      <c r="G15" s="113"/>
    </row>
    <row r="16" ht="19.5" customHeight="1" spans="1:7">
      <c r="A16" s="109">
        <v>20111</v>
      </c>
      <c r="B16" s="115" t="s">
        <v>339</v>
      </c>
      <c r="C16" s="114"/>
      <c r="D16" s="114">
        <f>D17</f>
        <v>26.77</v>
      </c>
      <c r="E16" s="114"/>
      <c r="F16" s="114">
        <f>D16+E16</f>
        <v>26.77</v>
      </c>
      <c r="G16" s="113"/>
    </row>
    <row r="17" ht="19.5" customHeight="1" spans="1:7">
      <c r="A17" s="109">
        <v>2011199</v>
      </c>
      <c r="B17" s="109" t="s">
        <v>340</v>
      </c>
      <c r="C17" s="114"/>
      <c r="D17" s="114">
        <v>26.77</v>
      </c>
      <c r="E17" s="114"/>
      <c r="F17" s="114">
        <f>D17+E17</f>
        <v>26.77</v>
      </c>
      <c r="G17" s="113"/>
    </row>
    <row r="18" ht="19.5" customHeight="1" spans="1:7">
      <c r="A18" s="109">
        <v>20113</v>
      </c>
      <c r="B18" s="115" t="s">
        <v>211</v>
      </c>
      <c r="C18" s="111">
        <v>350</v>
      </c>
      <c r="D18" s="111"/>
      <c r="E18" s="111">
        <f>E19</f>
        <v>190</v>
      </c>
      <c r="F18" s="112">
        <f>D18+E18</f>
        <v>190</v>
      </c>
      <c r="G18" s="113">
        <f t="shared" ref="G18:G23" si="0">(F18/C18-1)*100</f>
        <v>-45.7142857142857</v>
      </c>
    </row>
    <row r="19" ht="19.5" customHeight="1" spans="1:7">
      <c r="A19" s="109">
        <v>2011308</v>
      </c>
      <c r="B19" s="109" t="s">
        <v>212</v>
      </c>
      <c r="C19" s="111">
        <v>350</v>
      </c>
      <c r="D19" s="111"/>
      <c r="E19" s="111">
        <v>190</v>
      </c>
      <c r="F19" s="112">
        <f>D19+E19</f>
        <v>190</v>
      </c>
      <c r="G19" s="113">
        <f t="shared" si="0"/>
        <v>-45.7142857142857</v>
      </c>
    </row>
    <row r="20" ht="19.5" customHeight="1" spans="1:7">
      <c r="A20" s="109">
        <v>204</v>
      </c>
      <c r="B20" s="115" t="s">
        <v>213</v>
      </c>
      <c r="C20" s="114"/>
      <c r="D20" s="114"/>
      <c r="E20" s="114"/>
      <c r="F20" s="114"/>
      <c r="G20" s="113"/>
    </row>
    <row r="21" ht="19.5" customHeight="1" spans="1:7">
      <c r="A21" s="109">
        <v>20402</v>
      </c>
      <c r="B21" s="115" t="s">
        <v>214</v>
      </c>
      <c r="C21" s="114"/>
      <c r="D21" s="114"/>
      <c r="E21" s="114"/>
      <c r="F21" s="114"/>
      <c r="G21" s="113"/>
    </row>
    <row r="22" ht="19.5" customHeight="1" spans="1:7">
      <c r="A22" s="109">
        <v>2040204</v>
      </c>
      <c r="B22" s="109" t="s">
        <v>215</v>
      </c>
      <c r="C22" s="114"/>
      <c r="D22" s="114"/>
      <c r="E22" s="114"/>
      <c r="F22" s="114"/>
      <c r="G22" s="113"/>
    </row>
    <row r="23" ht="19.5" customHeight="1" spans="1:7">
      <c r="A23" s="109">
        <v>205</v>
      </c>
      <c r="B23" s="110" t="s">
        <v>216</v>
      </c>
      <c r="C23" s="111">
        <v>8028</v>
      </c>
      <c r="D23" s="111"/>
      <c r="E23" s="111"/>
      <c r="F23" s="112"/>
      <c r="G23" s="113">
        <f t="shared" si="0"/>
        <v>-100</v>
      </c>
    </row>
    <row r="24" ht="19.5" customHeight="1" spans="1:7">
      <c r="A24" s="109">
        <v>20501</v>
      </c>
      <c r="B24" s="115" t="s">
        <v>217</v>
      </c>
      <c r="C24" s="114"/>
      <c r="D24" s="114"/>
      <c r="E24" s="114"/>
      <c r="F24" s="114"/>
      <c r="G24" s="113"/>
    </row>
    <row r="25" ht="19.5" customHeight="1" spans="1:7">
      <c r="A25" s="109">
        <v>2050199</v>
      </c>
      <c r="B25" s="109" t="s">
        <v>218</v>
      </c>
      <c r="C25" s="114"/>
      <c r="D25" s="114"/>
      <c r="E25" s="114"/>
      <c r="F25" s="114"/>
      <c r="G25" s="113"/>
    </row>
    <row r="26" ht="19.5" customHeight="1" spans="1:7">
      <c r="A26" s="109">
        <v>20502</v>
      </c>
      <c r="B26" s="110" t="s">
        <v>219</v>
      </c>
      <c r="C26" s="111">
        <v>8028</v>
      </c>
      <c r="D26" s="111"/>
      <c r="E26" s="111"/>
      <c r="F26" s="112"/>
      <c r="G26" s="113">
        <f>(F26/C26-1)*100</f>
        <v>-100</v>
      </c>
    </row>
    <row r="27" ht="19.5" customHeight="1" spans="1:7">
      <c r="A27" s="109">
        <v>2050201</v>
      </c>
      <c r="B27" s="116" t="s">
        <v>341</v>
      </c>
      <c r="C27" s="114"/>
      <c r="D27" s="114"/>
      <c r="E27" s="114"/>
      <c r="F27" s="114"/>
      <c r="G27" s="113"/>
    </row>
    <row r="28" ht="19.5" customHeight="1" spans="1:7">
      <c r="A28" s="109">
        <v>2050202</v>
      </c>
      <c r="B28" s="116" t="s">
        <v>220</v>
      </c>
      <c r="C28" s="111">
        <v>8028</v>
      </c>
      <c r="D28" s="111"/>
      <c r="E28" s="111"/>
      <c r="F28" s="112"/>
      <c r="G28" s="113">
        <f>(F28/C28-1)*100</f>
        <v>-100</v>
      </c>
    </row>
    <row r="29" ht="19.5" customHeight="1" spans="1:7">
      <c r="A29" s="109">
        <v>2050203</v>
      </c>
      <c r="B29" s="116" t="s">
        <v>221</v>
      </c>
      <c r="C29" s="114"/>
      <c r="D29" s="114"/>
      <c r="E29" s="114"/>
      <c r="F29" s="114"/>
      <c r="G29" s="113"/>
    </row>
    <row r="30" ht="19.5" customHeight="1" spans="1:7">
      <c r="A30" s="109">
        <v>2050299</v>
      </c>
      <c r="B30" s="116" t="s">
        <v>222</v>
      </c>
      <c r="C30" s="114"/>
      <c r="D30" s="114"/>
      <c r="E30" s="114"/>
      <c r="F30" s="114"/>
      <c r="G30" s="113"/>
    </row>
    <row r="31" ht="19.5" customHeight="1" spans="1:7">
      <c r="A31" s="109">
        <v>20508</v>
      </c>
      <c r="B31" s="115" t="s">
        <v>223</v>
      </c>
      <c r="C31" s="114"/>
      <c r="D31" s="114"/>
      <c r="E31" s="114"/>
      <c r="F31" s="114"/>
      <c r="G31" s="113"/>
    </row>
    <row r="32" ht="19.5" customHeight="1" spans="1:7">
      <c r="A32" s="109">
        <v>2050803</v>
      </c>
      <c r="B32" s="109" t="s">
        <v>224</v>
      </c>
      <c r="C32" s="114"/>
      <c r="D32" s="114"/>
      <c r="E32" s="114"/>
      <c r="F32" s="114"/>
      <c r="G32" s="113"/>
    </row>
    <row r="33" ht="19.5" customHeight="1" spans="1:7">
      <c r="A33" s="109">
        <v>20509</v>
      </c>
      <c r="B33" s="110" t="s">
        <v>342</v>
      </c>
      <c r="C33" s="114"/>
      <c r="D33" s="114"/>
      <c r="E33" s="114"/>
      <c r="F33" s="114"/>
      <c r="G33" s="113"/>
    </row>
    <row r="34" ht="19.5" customHeight="1" spans="1:7">
      <c r="A34" s="109">
        <v>2050901</v>
      </c>
      <c r="B34" s="116" t="s">
        <v>343</v>
      </c>
      <c r="C34" s="114"/>
      <c r="D34" s="114"/>
      <c r="E34" s="114"/>
      <c r="F34" s="114"/>
      <c r="G34" s="113"/>
    </row>
    <row r="35" ht="19.5" customHeight="1" spans="1:7">
      <c r="A35" s="109">
        <v>20599</v>
      </c>
      <c r="B35" s="115" t="s">
        <v>225</v>
      </c>
      <c r="C35" s="114"/>
      <c r="D35" s="114"/>
      <c r="E35" s="114"/>
      <c r="F35" s="114"/>
      <c r="G35" s="113"/>
    </row>
    <row r="36" ht="19.5" customHeight="1" spans="1:7">
      <c r="A36" s="109">
        <v>2059999</v>
      </c>
      <c r="B36" s="109" t="s">
        <v>226</v>
      </c>
      <c r="C36" s="114"/>
      <c r="D36" s="114"/>
      <c r="E36" s="114"/>
      <c r="F36" s="114"/>
      <c r="G36" s="113"/>
    </row>
    <row r="37" ht="19.5" customHeight="1" spans="1:7">
      <c r="A37" s="109">
        <v>206</v>
      </c>
      <c r="B37" s="110" t="s">
        <v>227</v>
      </c>
      <c r="C37" s="114"/>
      <c r="D37" s="114"/>
      <c r="E37" s="114">
        <f>E38</f>
        <v>104</v>
      </c>
      <c r="F37" s="114">
        <v>104</v>
      </c>
      <c r="G37" s="113"/>
    </row>
    <row r="38" ht="19.5" customHeight="1" spans="1:7">
      <c r="A38" s="109">
        <v>20604</v>
      </c>
      <c r="B38" s="110" t="s">
        <v>344</v>
      </c>
      <c r="C38" s="114"/>
      <c r="D38" s="114"/>
      <c r="E38" s="114">
        <f>E39</f>
        <v>104</v>
      </c>
      <c r="F38" s="114">
        <v>104</v>
      </c>
      <c r="G38" s="113"/>
    </row>
    <row r="39" ht="19.5" customHeight="1" spans="1:7">
      <c r="A39" s="109">
        <v>2060499</v>
      </c>
      <c r="B39" s="109" t="s">
        <v>345</v>
      </c>
      <c r="C39" s="114"/>
      <c r="D39" s="114"/>
      <c r="E39" s="114">
        <v>104</v>
      </c>
      <c r="F39" s="114">
        <v>104</v>
      </c>
      <c r="G39" s="113"/>
    </row>
    <row r="40" ht="19.5" customHeight="1" spans="1:7">
      <c r="A40" s="109">
        <v>207</v>
      </c>
      <c r="B40" s="110" t="s">
        <v>230</v>
      </c>
      <c r="C40" s="114"/>
      <c r="D40" s="114"/>
      <c r="E40" s="114"/>
      <c r="F40" s="114"/>
      <c r="G40" s="113"/>
    </row>
    <row r="41" ht="19.5" customHeight="1" spans="1:7">
      <c r="A41" s="109">
        <v>20701</v>
      </c>
      <c r="B41" s="110" t="s">
        <v>231</v>
      </c>
      <c r="C41" s="114"/>
      <c r="D41" s="114"/>
      <c r="E41" s="114"/>
      <c r="F41" s="114"/>
      <c r="G41" s="113"/>
    </row>
    <row r="42" ht="19.5" customHeight="1" spans="1:7">
      <c r="A42" s="109">
        <v>2070109</v>
      </c>
      <c r="B42" s="116" t="s">
        <v>346</v>
      </c>
      <c r="C42" s="114"/>
      <c r="D42" s="114"/>
      <c r="E42" s="114"/>
      <c r="F42" s="114"/>
      <c r="G42" s="113"/>
    </row>
    <row r="43" ht="19.5" customHeight="1" spans="1:7">
      <c r="A43" s="109">
        <v>2070199</v>
      </c>
      <c r="B43" s="116" t="s">
        <v>232</v>
      </c>
      <c r="C43" s="114"/>
      <c r="D43" s="114"/>
      <c r="E43" s="114"/>
      <c r="F43" s="114"/>
      <c r="G43" s="113"/>
    </row>
    <row r="44" ht="19.5" customHeight="1" spans="1:7">
      <c r="A44" s="109">
        <v>20799</v>
      </c>
      <c r="B44" s="110" t="s">
        <v>347</v>
      </c>
      <c r="C44" s="114"/>
      <c r="D44" s="114"/>
      <c r="E44" s="114"/>
      <c r="F44" s="114"/>
      <c r="G44" s="113"/>
    </row>
    <row r="45" ht="19.5" customHeight="1" spans="1:7">
      <c r="A45" s="109">
        <v>2079999</v>
      </c>
      <c r="B45" s="116" t="s">
        <v>348</v>
      </c>
      <c r="C45" s="114"/>
      <c r="D45" s="114"/>
      <c r="E45" s="114"/>
      <c r="F45" s="114"/>
      <c r="G45" s="113"/>
    </row>
    <row r="46" ht="19.5" customHeight="1" spans="1:7">
      <c r="A46" s="109">
        <v>208</v>
      </c>
      <c r="B46" s="110" t="s">
        <v>233</v>
      </c>
      <c r="C46" s="111">
        <v>5089</v>
      </c>
      <c r="D46" s="111">
        <f>D47+D51+D55+D58+D65+D67+D73+D75+D79+D82+D84+D86+D88+D90+D94</f>
        <v>577</v>
      </c>
      <c r="E46" s="111">
        <f>E47+E51+E55+E58+E65+E67+E73+E75+E79+E82+E84+E86+E88+E90+E94+E92</f>
        <v>5265</v>
      </c>
      <c r="F46" s="112">
        <f>D46+E46</f>
        <v>5842</v>
      </c>
      <c r="G46" s="113">
        <f>(F46/C46-1)*100</f>
        <v>14.7966201611319</v>
      </c>
    </row>
    <row r="47" ht="19.5" customHeight="1" spans="1:7">
      <c r="A47" s="109">
        <v>20801</v>
      </c>
      <c r="B47" s="110" t="s">
        <v>349</v>
      </c>
      <c r="C47" s="114"/>
      <c r="D47" s="114"/>
      <c r="E47" s="114"/>
      <c r="F47" s="114"/>
      <c r="G47" s="113"/>
    </row>
    <row r="48" ht="19.5" customHeight="1" spans="1:7">
      <c r="A48" s="109">
        <v>2080102</v>
      </c>
      <c r="B48" s="116" t="s">
        <v>309</v>
      </c>
      <c r="C48" s="114"/>
      <c r="D48" s="114"/>
      <c r="E48" s="114"/>
      <c r="F48" s="114"/>
      <c r="G48" s="113"/>
    </row>
    <row r="49" ht="19.5" customHeight="1" spans="1:7">
      <c r="A49" s="109">
        <v>2080109</v>
      </c>
      <c r="B49" s="116" t="s">
        <v>350</v>
      </c>
      <c r="C49" s="114"/>
      <c r="D49" s="114"/>
      <c r="E49" s="114"/>
      <c r="F49" s="114"/>
      <c r="G49" s="113"/>
    </row>
    <row r="50" ht="19.5" customHeight="1" spans="1:7">
      <c r="A50" s="109">
        <v>2080199</v>
      </c>
      <c r="B50" s="116" t="s">
        <v>351</v>
      </c>
      <c r="C50" s="114"/>
      <c r="D50" s="114"/>
      <c r="E50" s="114"/>
      <c r="F50" s="114"/>
      <c r="G50" s="113"/>
    </row>
    <row r="51" ht="19.5" customHeight="1" spans="1:7">
      <c r="A51" s="109">
        <v>20802</v>
      </c>
      <c r="B51" s="110" t="s">
        <v>234</v>
      </c>
      <c r="C51" s="114"/>
      <c r="D51" s="114"/>
      <c r="E51" s="114"/>
      <c r="F51" s="114"/>
      <c r="G51" s="113"/>
    </row>
    <row r="52" ht="19.5" customHeight="1" spans="1:7">
      <c r="A52" s="109">
        <v>2080205</v>
      </c>
      <c r="B52" s="116" t="s">
        <v>352</v>
      </c>
      <c r="C52" s="114"/>
      <c r="D52" s="114"/>
      <c r="E52" s="114"/>
      <c r="F52" s="114"/>
      <c r="G52" s="113"/>
    </row>
    <row r="53" ht="19.5" customHeight="1" spans="1:7">
      <c r="A53" s="109">
        <v>2080207</v>
      </c>
      <c r="B53" s="116" t="s">
        <v>353</v>
      </c>
      <c r="C53" s="114"/>
      <c r="D53" s="114"/>
      <c r="E53" s="114"/>
      <c r="F53" s="114"/>
      <c r="G53" s="113"/>
    </row>
    <row r="54" ht="19.5" customHeight="1" spans="1:7">
      <c r="A54" s="109">
        <v>2080299</v>
      </c>
      <c r="B54" s="109" t="s">
        <v>235</v>
      </c>
      <c r="C54" s="114"/>
      <c r="D54" s="114"/>
      <c r="E54" s="114"/>
      <c r="F54" s="114"/>
      <c r="G54" s="113"/>
    </row>
    <row r="55" ht="19.5" customHeight="1" spans="1:7">
      <c r="A55" s="109">
        <v>20803</v>
      </c>
      <c r="B55" s="110" t="s">
        <v>236</v>
      </c>
      <c r="C55" s="114"/>
      <c r="D55" s="114"/>
      <c r="E55" s="114"/>
      <c r="F55" s="114"/>
      <c r="G55" s="113"/>
    </row>
    <row r="56" ht="19.5" customHeight="1" spans="1:7">
      <c r="A56" s="109">
        <v>2080308</v>
      </c>
      <c r="B56" s="116" t="s">
        <v>237</v>
      </c>
      <c r="C56" s="114"/>
      <c r="D56" s="114"/>
      <c r="E56" s="114"/>
      <c r="F56" s="114"/>
      <c r="G56" s="113"/>
    </row>
    <row r="57" ht="19.5" customHeight="1" spans="1:7">
      <c r="A57" s="109">
        <v>2080399</v>
      </c>
      <c r="B57" s="116" t="s">
        <v>238</v>
      </c>
      <c r="C57" s="114"/>
      <c r="D57" s="114"/>
      <c r="E57" s="114"/>
      <c r="F57" s="114"/>
      <c r="G57" s="113"/>
    </row>
    <row r="58" ht="19.5" customHeight="1" spans="1:7">
      <c r="A58" s="109">
        <v>20805</v>
      </c>
      <c r="B58" s="110" t="s">
        <v>239</v>
      </c>
      <c r="C58" s="111">
        <v>5089</v>
      </c>
      <c r="D58" s="111">
        <f>D59+D60+D61+D64</f>
        <v>577</v>
      </c>
      <c r="E58" s="111">
        <f>E59+E60+E61+E62+E63+E64</f>
        <v>5265</v>
      </c>
      <c r="F58" s="112">
        <f>D58+E58</f>
        <v>5842</v>
      </c>
      <c r="G58" s="113">
        <f t="shared" ref="G58:G62" si="1">(F58/C58-1)*100</f>
        <v>14.7966201611319</v>
      </c>
    </row>
    <row r="59" ht="19.5" customHeight="1" spans="1:7">
      <c r="A59" s="109">
        <v>2080501</v>
      </c>
      <c r="B59" s="116" t="s">
        <v>354</v>
      </c>
      <c r="C59" s="111"/>
      <c r="D59" s="111">
        <v>141</v>
      </c>
      <c r="E59" s="111"/>
      <c r="F59" s="112">
        <f>D59+E59</f>
        <v>141</v>
      </c>
      <c r="G59" s="113"/>
    </row>
    <row r="60" ht="19.5" customHeight="1" spans="1:7">
      <c r="A60" s="109">
        <v>2080502</v>
      </c>
      <c r="B60" s="116" t="s">
        <v>355</v>
      </c>
      <c r="C60" s="111">
        <v>43</v>
      </c>
      <c r="D60" s="111">
        <v>23</v>
      </c>
      <c r="E60" s="111"/>
      <c r="F60" s="112">
        <f t="shared" ref="F60:F64" si="2">D60+E60</f>
        <v>23</v>
      </c>
      <c r="G60" s="113">
        <f t="shared" si="1"/>
        <v>-46.5116279069767</v>
      </c>
    </row>
    <row r="61" ht="19.5" customHeight="1" spans="1:7">
      <c r="A61" s="109">
        <v>2080505</v>
      </c>
      <c r="B61" s="116" t="s">
        <v>356</v>
      </c>
      <c r="C61" s="111">
        <v>1684</v>
      </c>
      <c r="D61" s="111">
        <v>387</v>
      </c>
      <c r="E61" s="111"/>
      <c r="F61" s="112">
        <f t="shared" si="2"/>
        <v>387</v>
      </c>
      <c r="G61" s="113">
        <f t="shared" si="1"/>
        <v>-77.0190023752969</v>
      </c>
    </row>
    <row r="62" ht="19.5" customHeight="1" spans="1:7">
      <c r="A62" s="109">
        <v>2080506</v>
      </c>
      <c r="B62" s="116" t="s">
        <v>357</v>
      </c>
      <c r="C62" s="111">
        <v>2000</v>
      </c>
      <c r="D62" s="111"/>
      <c r="E62" s="111">
        <v>2856</v>
      </c>
      <c r="F62" s="112">
        <f t="shared" si="2"/>
        <v>2856</v>
      </c>
      <c r="G62" s="113">
        <f t="shared" si="1"/>
        <v>42.8</v>
      </c>
    </row>
    <row r="63" ht="19.5" customHeight="1" spans="1:7">
      <c r="A63" s="109">
        <v>2080507</v>
      </c>
      <c r="B63" s="116" t="s">
        <v>358</v>
      </c>
      <c r="C63" s="111"/>
      <c r="D63" s="111"/>
      <c r="E63" s="111">
        <v>2409</v>
      </c>
      <c r="F63" s="112">
        <f t="shared" si="2"/>
        <v>2409</v>
      </c>
      <c r="G63" s="113"/>
    </row>
    <row r="64" ht="19.5" customHeight="1" spans="1:7">
      <c r="A64" s="109">
        <v>2080599</v>
      </c>
      <c r="B64" s="116" t="s">
        <v>359</v>
      </c>
      <c r="C64" s="111">
        <v>399</v>
      </c>
      <c r="D64" s="111">
        <v>26</v>
      </c>
      <c r="E64" s="111"/>
      <c r="F64" s="112">
        <f t="shared" si="2"/>
        <v>26</v>
      </c>
      <c r="G64" s="113">
        <f>(F64/C64-1)*100</f>
        <v>-93.483709273183</v>
      </c>
    </row>
    <row r="65" ht="19.5" customHeight="1" spans="1:7">
      <c r="A65" s="109">
        <v>20807</v>
      </c>
      <c r="B65" s="110" t="s">
        <v>360</v>
      </c>
      <c r="C65" s="114"/>
      <c r="D65" s="114"/>
      <c r="E65" s="114"/>
      <c r="F65" s="114"/>
      <c r="G65" s="113"/>
    </row>
    <row r="66" ht="19.5" customHeight="1" spans="1:7">
      <c r="A66" s="109">
        <v>2080705</v>
      </c>
      <c r="B66" s="116" t="s">
        <v>361</v>
      </c>
      <c r="C66" s="114"/>
      <c r="D66" s="114"/>
      <c r="E66" s="114"/>
      <c r="F66" s="114"/>
      <c r="G66" s="113"/>
    </row>
    <row r="67" ht="19.5" customHeight="1" spans="1:7">
      <c r="A67" s="109">
        <v>20808</v>
      </c>
      <c r="B67" s="110" t="s">
        <v>241</v>
      </c>
      <c r="C67" s="114"/>
      <c r="D67" s="114"/>
      <c r="E67" s="114"/>
      <c r="F67" s="114"/>
      <c r="G67" s="113"/>
    </row>
    <row r="68" ht="19.5" customHeight="1" spans="1:7">
      <c r="A68" s="109">
        <v>2080801</v>
      </c>
      <c r="B68" s="116" t="s">
        <v>362</v>
      </c>
      <c r="C68" s="114"/>
      <c r="D68" s="114"/>
      <c r="E68" s="114"/>
      <c r="F68" s="114"/>
      <c r="G68" s="113"/>
    </row>
    <row r="69" ht="19.5" customHeight="1" spans="1:7">
      <c r="A69" s="109">
        <v>2080803</v>
      </c>
      <c r="B69" s="116" t="s">
        <v>363</v>
      </c>
      <c r="C69" s="114"/>
      <c r="D69" s="114"/>
      <c r="E69" s="114"/>
      <c r="F69" s="114"/>
      <c r="G69" s="113"/>
    </row>
    <row r="70" ht="19.5" customHeight="1" spans="1:7">
      <c r="A70" s="109">
        <v>2080805</v>
      </c>
      <c r="B70" s="116" t="s">
        <v>242</v>
      </c>
      <c r="C70" s="114"/>
      <c r="D70" s="114"/>
      <c r="E70" s="114"/>
      <c r="F70" s="114"/>
      <c r="G70" s="113"/>
    </row>
    <row r="71" ht="19.5" customHeight="1" spans="1:7">
      <c r="A71" s="117">
        <v>2080806</v>
      </c>
      <c r="B71" s="117" t="s">
        <v>243</v>
      </c>
      <c r="C71" s="118"/>
      <c r="D71" s="118"/>
      <c r="E71" s="118"/>
      <c r="F71" s="114"/>
      <c r="G71" s="113"/>
    </row>
    <row r="72" ht="19.5" customHeight="1" spans="1:7">
      <c r="A72" s="117">
        <v>2080899</v>
      </c>
      <c r="B72" s="119" t="s">
        <v>244</v>
      </c>
      <c r="C72" s="118"/>
      <c r="D72" s="118"/>
      <c r="E72" s="118"/>
      <c r="F72" s="114"/>
      <c r="G72" s="113"/>
    </row>
    <row r="73" ht="19.5" customHeight="1" spans="1:7">
      <c r="A73" s="117">
        <v>20809</v>
      </c>
      <c r="B73" s="120" t="s">
        <v>245</v>
      </c>
      <c r="C73" s="118"/>
      <c r="D73" s="118"/>
      <c r="E73" s="118"/>
      <c r="F73" s="114"/>
      <c r="G73" s="113"/>
    </row>
    <row r="74" ht="19.5" customHeight="1" spans="1:7">
      <c r="A74" s="117">
        <v>2080901</v>
      </c>
      <c r="B74" s="119" t="s">
        <v>246</v>
      </c>
      <c r="C74" s="118"/>
      <c r="D74" s="118"/>
      <c r="E74" s="118"/>
      <c r="F74" s="114"/>
      <c r="G74" s="113"/>
    </row>
    <row r="75" ht="19.5" customHeight="1" spans="1:7">
      <c r="A75" s="117">
        <v>20810</v>
      </c>
      <c r="B75" s="120" t="s">
        <v>247</v>
      </c>
      <c r="C75" s="118"/>
      <c r="D75" s="118"/>
      <c r="E75" s="118"/>
      <c r="F75" s="114"/>
      <c r="G75" s="113"/>
    </row>
    <row r="76" ht="19.5" customHeight="1" spans="1:7">
      <c r="A76" s="117">
        <v>2081001</v>
      </c>
      <c r="B76" s="119" t="s">
        <v>248</v>
      </c>
      <c r="C76" s="118"/>
      <c r="D76" s="118"/>
      <c r="E76" s="118"/>
      <c r="F76" s="114"/>
      <c r="G76" s="113"/>
    </row>
    <row r="77" ht="19.5" customHeight="1" spans="1:7">
      <c r="A77" s="117">
        <v>2081002</v>
      </c>
      <c r="B77" s="117" t="s">
        <v>249</v>
      </c>
      <c r="C77" s="118"/>
      <c r="D77" s="118"/>
      <c r="E77" s="118"/>
      <c r="F77" s="114"/>
      <c r="G77" s="113"/>
    </row>
    <row r="78" ht="19.5" customHeight="1" spans="1:7">
      <c r="A78" s="117">
        <v>2081004</v>
      </c>
      <c r="B78" s="117" t="s">
        <v>250</v>
      </c>
      <c r="C78" s="118"/>
      <c r="D78" s="118"/>
      <c r="E78" s="118"/>
      <c r="F78" s="114"/>
      <c r="G78" s="113"/>
    </row>
    <row r="79" ht="19.5" customHeight="1" spans="1:7">
      <c r="A79" s="117">
        <v>20811</v>
      </c>
      <c r="B79" s="121" t="s">
        <v>251</v>
      </c>
      <c r="C79" s="118"/>
      <c r="D79" s="118"/>
      <c r="E79" s="118"/>
      <c r="F79" s="114"/>
      <c r="G79" s="113"/>
    </row>
    <row r="80" ht="19.5" customHeight="1" spans="1:7">
      <c r="A80" s="117">
        <v>2081107</v>
      </c>
      <c r="B80" s="117" t="s">
        <v>364</v>
      </c>
      <c r="C80" s="118"/>
      <c r="D80" s="118"/>
      <c r="E80" s="118"/>
      <c r="F80" s="114"/>
      <c r="G80" s="113"/>
    </row>
    <row r="81" ht="19.5" customHeight="1" spans="1:7">
      <c r="A81" s="117">
        <v>2081199</v>
      </c>
      <c r="B81" s="117" t="s">
        <v>252</v>
      </c>
      <c r="C81" s="118"/>
      <c r="D81" s="118"/>
      <c r="E81" s="118"/>
      <c r="F81" s="114"/>
      <c r="G81" s="113"/>
    </row>
    <row r="82" ht="19.5" customHeight="1" spans="1:7">
      <c r="A82" s="117">
        <v>20821</v>
      </c>
      <c r="B82" s="121" t="s">
        <v>255</v>
      </c>
      <c r="C82" s="118"/>
      <c r="D82" s="118"/>
      <c r="E82" s="118"/>
      <c r="F82" s="114"/>
      <c r="G82" s="113"/>
    </row>
    <row r="83" ht="19.5" customHeight="1" spans="1:7">
      <c r="A83" s="117">
        <v>2082102</v>
      </c>
      <c r="B83" s="117" t="s">
        <v>256</v>
      </c>
      <c r="C83" s="118"/>
      <c r="D83" s="118"/>
      <c r="E83" s="118"/>
      <c r="F83" s="114"/>
      <c r="G83" s="113"/>
    </row>
    <row r="84" ht="19.5" customHeight="1" spans="1:7">
      <c r="A84" s="117">
        <v>20819</v>
      </c>
      <c r="B84" s="120" t="s">
        <v>365</v>
      </c>
      <c r="C84" s="118"/>
      <c r="D84" s="118"/>
      <c r="E84" s="118"/>
      <c r="F84" s="114"/>
      <c r="G84" s="113"/>
    </row>
    <row r="85" ht="19.5" customHeight="1" spans="1:7">
      <c r="A85" s="117">
        <v>2081902</v>
      </c>
      <c r="B85" s="119" t="s">
        <v>258</v>
      </c>
      <c r="C85" s="118"/>
      <c r="D85" s="118"/>
      <c r="E85" s="118"/>
      <c r="F85" s="114"/>
      <c r="G85" s="113"/>
    </row>
    <row r="86" ht="19.5" customHeight="1" spans="1:7">
      <c r="A86" s="117">
        <v>20820</v>
      </c>
      <c r="B86" s="120" t="s">
        <v>259</v>
      </c>
      <c r="C86" s="118"/>
      <c r="D86" s="118"/>
      <c r="E86" s="118"/>
      <c r="F86" s="114"/>
      <c r="G86" s="113"/>
    </row>
    <row r="87" ht="19.5" customHeight="1" spans="1:7">
      <c r="A87" s="117">
        <v>2082001</v>
      </c>
      <c r="B87" s="119" t="s">
        <v>260</v>
      </c>
      <c r="C87" s="118"/>
      <c r="D87" s="118"/>
      <c r="E87" s="118"/>
      <c r="F87" s="114"/>
      <c r="G87" s="113"/>
    </row>
    <row r="88" ht="19.5" customHeight="1" spans="1:7">
      <c r="A88" s="117">
        <v>20821</v>
      </c>
      <c r="B88" s="120" t="s">
        <v>255</v>
      </c>
      <c r="C88" s="118"/>
      <c r="D88" s="118"/>
      <c r="E88" s="118"/>
      <c r="F88" s="114"/>
      <c r="G88" s="113"/>
    </row>
    <row r="89" ht="19.5" customHeight="1" spans="1:7">
      <c r="A89" s="117">
        <v>2082102</v>
      </c>
      <c r="B89" s="119" t="s">
        <v>256</v>
      </c>
      <c r="C89" s="118"/>
      <c r="D89" s="118"/>
      <c r="E89" s="118"/>
      <c r="F89" s="114"/>
      <c r="G89" s="113"/>
    </row>
    <row r="90" ht="19.5" customHeight="1" spans="1:7">
      <c r="A90" s="117">
        <v>20825</v>
      </c>
      <c r="B90" s="120" t="s">
        <v>366</v>
      </c>
      <c r="C90" s="118"/>
      <c r="D90" s="118"/>
      <c r="E90" s="118"/>
      <c r="F90" s="114"/>
      <c r="G90" s="113"/>
    </row>
    <row r="91" ht="19.5" customHeight="1" spans="1:7">
      <c r="A91" s="117">
        <v>2082502</v>
      </c>
      <c r="B91" s="119" t="s">
        <v>367</v>
      </c>
      <c r="C91" s="118"/>
      <c r="D91" s="118"/>
      <c r="E91" s="118"/>
      <c r="F91" s="114"/>
      <c r="G91" s="113"/>
    </row>
    <row r="92" ht="19.5" customHeight="1" spans="1:7">
      <c r="A92" s="117">
        <v>20826</v>
      </c>
      <c r="B92" s="120" t="s">
        <v>368</v>
      </c>
      <c r="C92" s="118"/>
      <c r="D92" s="118"/>
      <c r="E92" s="118"/>
      <c r="F92" s="114"/>
      <c r="G92" s="113"/>
    </row>
    <row r="93" ht="19.5" customHeight="1" spans="1:7">
      <c r="A93" s="117">
        <v>2082602</v>
      </c>
      <c r="B93" s="119" t="s">
        <v>369</v>
      </c>
      <c r="C93" s="118"/>
      <c r="D93" s="118"/>
      <c r="E93" s="118"/>
      <c r="F93" s="114"/>
      <c r="G93" s="113"/>
    </row>
    <row r="94" ht="19.5" customHeight="1" spans="1:7">
      <c r="A94" s="117">
        <v>20899</v>
      </c>
      <c r="B94" s="120" t="s">
        <v>261</v>
      </c>
      <c r="C94" s="118"/>
      <c r="D94" s="118"/>
      <c r="E94" s="118"/>
      <c r="F94" s="114"/>
      <c r="G94" s="113"/>
    </row>
    <row r="95" ht="19.5" customHeight="1" spans="1:7">
      <c r="A95" s="117">
        <v>2089901</v>
      </c>
      <c r="B95" s="119" t="s">
        <v>262</v>
      </c>
      <c r="C95" s="118"/>
      <c r="D95" s="118"/>
      <c r="E95" s="118"/>
      <c r="F95" s="114"/>
      <c r="G95" s="113"/>
    </row>
    <row r="96" ht="19.5" customHeight="1" spans="1:7">
      <c r="A96" s="117">
        <v>210</v>
      </c>
      <c r="B96" s="120" t="s">
        <v>263</v>
      </c>
      <c r="C96" s="122">
        <v>1157</v>
      </c>
      <c r="D96" s="122">
        <f>D97+D99+D102+D105+D112+D116</f>
        <v>349</v>
      </c>
      <c r="E96" s="122"/>
      <c r="F96" s="112">
        <f>D96+E96</f>
        <v>349</v>
      </c>
      <c r="G96" s="113">
        <f>(F96/C96-1)*100</f>
        <v>-69.8357821953328</v>
      </c>
    </row>
    <row r="97" ht="19.5" customHeight="1" spans="1:7">
      <c r="A97" s="117">
        <v>21001</v>
      </c>
      <c r="B97" s="120" t="s">
        <v>370</v>
      </c>
      <c r="C97" s="118"/>
      <c r="D97" s="118"/>
      <c r="E97" s="118"/>
      <c r="F97" s="114"/>
      <c r="G97" s="113"/>
    </row>
    <row r="98" ht="19.5" customHeight="1" spans="1:7">
      <c r="A98" s="117">
        <v>2100199</v>
      </c>
      <c r="B98" s="119" t="s">
        <v>371</v>
      </c>
      <c r="C98" s="118"/>
      <c r="D98" s="118"/>
      <c r="E98" s="118"/>
      <c r="F98" s="114"/>
      <c r="G98" s="113"/>
    </row>
    <row r="99" ht="19.5" customHeight="1" spans="1:7">
      <c r="A99" s="117">
        <v>21003</v>
      </c>
      <c r="B99" s="120" t="s">
        <v>264</v>
      </c>
      <c r="C99" s="118"/>
      <c r="D99" s="118"/>
      <c r="E99" s="118"/>
      <c r="F99" s="114"/>
      <c r="G99" s="113"/>
    </row>
    <row r="100" ht="19.5" customHeight="1" spans="1:7">
      <c r="A100" s="117">
        <v>2100302</v>
      </c>
      <c r="B100" s="119" t="s">
        <v>372</v>
      </c>
      <c r="C100" s="118"/>
      <c r="D100" s="118"/>
      <c r="E100" s="118"/>
      <c r="F100" s="114"/>
      <c r="G100" s="113"/>
    </row>
    <row r="101" ht="19.5" customHeight="1" spans="1:7">
      <c r="A101" s="117">
        <v>2100399</v>
      </c>
      <c r="B101" s="119" t="s">
        <v>265</v>
      </c>
      <c r="C101" s="118"/>
      <c r="D101" s="118"/>
      <c r="E101" s="118"/>
      <c r="F101" s="114"/>
      <c r="G101" s="113"/>
    </row>
    <row r="102" ht="19.5" customHeight="1" spans="1:7">
      <c r="A102" s="117">
        <v>21004</v>
      </c>
      <c r="B102" s="120" t="s">
        <v>266</v>
      </c>
      <c r="C102" s="118"/>
      <c r="D102" s="118"/>
      <c r="E102" s="118"/>
      <c r="F102" s="114"/>
      <c r="G102" s="113"/>
    </row>
    <row r="103" ht="19.5" customHeight="1" spans="1:7">
      <c r="A103" s="117">
        <v>2100408</v>
      </c>
      <c r="B103" s="119" t="s">
        <v>267</v>
      </c>
      <c r="C103" s="118"/>
      <c r="D103" s="118"/>
      <c r="E103" s="118"/>
      <c r="F103" s="114"/>
      <c r="G103" s="113"/>
    </row>
    <row r="104" ht="19.5" customHeight="1" spans="1:7">
      <c r="A104" s="117">
        <v>2100409</v>
      </c>
      <c r="B104" s="119" t="s">
        <v>373</v>
      </c>
      <c r="C104" s="118"/>
      <c r="D104" s="118"/>
      <c r="E104" s="118"/>
      <c r="F104" s="114"/>
      <c r="G104" s="113"/>
    </row>
    <row r="105" ht="19.5" customHeight="1" spans="1:7">
      <c r="A105" s="117">
        <v>21011</v>
      </c>
      <c r="B105" s="120" t="s">
        <v>269</v>
      </c>
      <c r="C105" s="122">
        <v>1157</v>
      </c>
      <c r="D105" s="122">
        <f>D106+D107+D108+D109</f>
        <v>349</v>
      </c>
      <c r="E105" s="122"/>
      <c r="F105" s="112">
        <f>D105+E105</f>
        <v>349</v>
      </c>
      <c r="G105" s="113">
        <f t="shared" ref="G105:G107" si="3">(F105/C105-1)*100</f>
        <v>-69.8357821953328</v>
      </c>
    </row>
    <row r="106" ht="19.5" customHeight="1" spans="1:7">
      <c r="A106" s="117">
        <v>2101101</v>
      </c>
      <c r="B106" s="119" t="s">
        <v>270</v>
      </c>
      <c r="C106" s="122">
        <v>277</v>
      </c>
      <c r="D106" s="122">
        <v>171</v>
      </c>
      <c r="E106" s="122"/>
      <c r="F106" s="112">
        <f>D106+E106</f>
        <v>171</v>
      </c>
      <c r="G106" s="113">
        <f t="shared" si="3"/>
        <v>-38.2671480144404</v>
      </c>
    </row>
    <row r="107" ht="19.5" customHeight="1" spans="1:7">
      <c r="A107" s="117">
        <v>2101102</v>
      </c>
      <c r="B107" s="119" t="s">
        <v>271</v>
      </c>
      <c r="C107" s="122">
        <v>880</v>
      </c>
      <c r="D107" s="122">
        <v>71</v>
      </c>
      <c r="E107" s="122"/>
      <c r="F107" s="112">
        <f>D107+E107</f>
        <v>71</v>
      </c>
      <c r="G107" s="113">
        <f t="shared" si="3"/>
        <v>-91.9318181818182</v>
      </c>
    </row>
    <row r="108" ht="19.5" customHeight="1" spans="1:7">
      <c r="A108" s="117">
        <v>2101103</v>
      </c>
      <c r="B108" s="119" t="s">
        <v>374</v>
      </c>
      <c r="C108" s="122"/>
      <c r="D108" s="122">
        <v>101</v>
      </c>
      <c r="E108" s="122"/>
      <c r="F108" s="112">
        <f>D108+E108</f>
        <v>101</v>
      </c>
      <c r="G108" s="113"/>
    </row>
    <row r="109" ht="19.5" customHeight="1" spans="1:7">
      <c r="A109" s="117">
        <v>2101199</v>
      </c>
      <c r="B109" s="119" t="s">
        <v>375</v>
      </c>
      <c r="C109" s="122"/>
      <c r="D109" s="122">
        <v>6</v>
      </c>
      <c r="E109" s="122"/>
      <c r="F109" s="112">
        <v>6</v>
      </c>
      <c r="G109" s="113"/>
    </row>
    <row r="110" ht="19.5" customHeight="1" spans="1:7">
      <c r="A110" s="117">
        <v>21013</v>
      </c>
      <c r="B110" s="120" t="s">
        <v>376</v>
      </c>
      <c r="C110" s="118"/>
      <c r="D110" s="118"/>
      <c r="E110" s="118"/>
      <c r="F110" s="114"/>
      <c r="G110" s="113"/>
    </row>
    <row r="111" ht="19.5" customHeight="1" spans="1:7">
      <c r="A111" s="117">
        <v>2101301</v>
      </c>
      <c r="B111" s="119" t="s">
        <v>275</v>
      </c>
      <c r="C111" s="118"/>
      <c r="D111" s="118"/>
      <c r="E111" s="118"/>
      <c r="F111" s="114"/>
      <c r="G111" s="113"/>
    </row>
    <row r="112" ht="19.5" customHeight="1" spans="1:7">
      <c r="A112" s="117">
        <v>21007</v>
      </c>
      <c r="B112" s="120" t="s">
        <v>276</v>
      </c>
      <c r="C112" s="118"/>
      <c r="D112" s="118"/>
      <c r="E112" s="118"/>
      <c r="F112" s="114"/>
      <c r="G112" s="113"/>
    </row>
    <row r="113" ht="19.5" customHeight="1" spans="1:7">
      <c r="A113" s="117">
        <v>2100716</v>
      </c>
      <c r="B113" s="119" t="s">
        <v>377</v>
      </c>
      <c r="C113" s="118"/>
      <c r="D113" s="118"/>
      <c r="E113" s="118"/>
      <c r="F113" s="114"/>
      <c r="G113" s="113"/>
    </row>
    <row r="114" ht="19.5" customHeight="1" spans="1:7">
      <c r="A114" s="117">
        <v>2100717</v>
      </c>
      <c r="B114" s="119" t="s">
        <v>277</v>
      </c>
      <c r="C114" s="118"/>
      <c r="D114" s="118"/>
      <c r="E114" s="118"/>
      <c r="F114" s="114"/>
      <c r="G114" s="113"/>
    </row>
    <row r="115" ht="19.5" customHeight="1" spans="1:7">
      <c r="A115" s="117">
        <v>2100799</v>
      </c>
      <c r="B115" s="117" t="s">
        <v>278</v>
      </c>
      <c r="C115" s="118"/>
      <c r="D115" s="118"/>
      <c r="E115" s="118"/>
      <c r="F115" s="114"/>
      <c r="G115" s="113"/>
    </row>
    <row r="116" ht="19.5" customHeight="1" spans="1:7">
      <c r="A116" s="117">
        <v>21012</v>
      </c>
      <c r="B116" s="120" t="s">
        <v>378</v>
      </c>
      <c r="C116" s="118"/>
      <c r="D116" s="118"/>
      <c r="E116" s="118"/>
      <c r="F116" s="114"/>
      <c r="G116" s="113"/>
    </row>
    <row r="117" ht="19.5" customHeight="1" spans="1:7">
      <c r="A117" s="117">
        <v>2101202</v>
      </c>
      <c r="B117" s="117" t="s">
        <v>379</v>
      </c>
      <c r="C117" s="118"/>
      <c r="D117" s="118"/>
      <c r="E117" s="118"/>
      <c r="F117" s="114"/>
      <c r="G117" s="113"/>
    </row>
    <row r="118" ht="19.5" customHeight="1" spans="1:7">
      <c r="A118" s="117">
        <v>2101204</v>
      </c>
      <c r="B118" s="117" t="s">
        <v>380</v>
      </c>
      <c r="C118" s="118"/>
      <c r="D118" s="118"/>
      <c r="E118" s="118"/>
      <c r="F118" s="114"/>
      <c r="G118" s="113"/>
    </row>
    <row r="119" ht="19.5" customHeight="1" spans="1:7">
      <c r="A119" s="117">
        <v>21014</v>
      </c>
      <c r="B119" s="120" t="s">
        <v>381</v>
      </c>
      <c r="C119" s="118"/>
      <c r="D119" s="118"/>
      <c r="E119" s="118"/>
      <c r="F119" s="114"/>
      <c r="G119" s="113"/>
    </row>
    <row r="120" ht="19.5" customHeight="1" spans="1:7">
      <c r="A120" s="117">
        <v>2101401</v>
      </c>
      <c r="B120" s="117" t="s">
        <v>382</v>
      </c>
      <c r="C120" s="118"/>
      <c r="D120" s="118"/>
      <c r="E120" s="118"/>
      <c r="F120" s="114"/>
      <c r="G120" s="113"/>
    </row>
    <row r="121" ht="19.5" customHeight="1" spans="1:7">
      <c r="A121" s="117">
        <v>211</v>
      </c>
      <c r="B121" s="120" t="s">
        <v>279</v>
      </c>
      <c r="C121" s="122">
        <v>25</v>
      </c>
      <c r="D121" s="122"/>
      <c r="E121" s="122"/>
      <c r="F121" s="112"/>
      <c r="G121" s="113">
        <f t="shared" ref="G121:G123" si="4">(F121/C121-1)*100</f>
        <v>-100</v>
      </c>
    </row>
    <row r="122" ht="19.5" customHeight="1" spans="1:7">
      <c r="A122" s="117">
        <v>21103</v>
      </c>
      <c r="B122" s="120" t="s">
        <v>280</v>
      </c>
      <c r="C122" s="122">
        <v>25</v>
      </c>
      <c r="D122" s="122"/>
      <c r="E122" s="122"/>
      <c r="F122" s="112"/>
      <c r="G122" s="113">
        <f t="shared" si="4"/>
        <v>-100</v>
      </c>
    </row>
    <row r="123" ht="19.5" customHeight="1" spans="1:7">
      <c r="A123" s="117">
        <v>2110301</v>
      </c>
      <c r="B123" s="119" t="s">
        <v>383</v>
      </c>
      <c r="C123" s="122">
        <v>25</v>
      </c>
      <c r="D123" s="122"/>
      <c r="E123" s="122"/>
      <c r="F123" s="112"/>
      <c r="G123" s="113">
        <f t="shared" si="4"/>
        <v>-100</v>
      </c>
    </row>
    <row r="124" ht="19.5" customHeight="1" spans="1:7">
      <c r="A124" s="117">
        <v>2110302</v>
      </c>
      <c r="B124" s="117" t="s">
        <v>281</v>
      </c>
      <c r="C124" s="118"/>
      <c r="D124" s="118"/>
      <c r="E124" s="118"/>
      <c r="F124" s="114"/>
      <c r="G124" s="113"/>
    </row>
    <row r="125" ht="19.5" customHeight="1" spans="1:7">
      <c r="A125" s="117">
        <v>21104</v>
      </c>
      <c r="B125" s="120" t="s">
        <v>282</v>
      </c>
      <c r="C125" s="118"/>
      <c r="D125" s="118"/>
      <c r="E125" s="118"/>
      <c r="F125" s="114"/>
      <c r="G125" s="113"/>
    </row>
    <row r="126" ht="19.5" customHeight="1" spans="1:7">
      <c r="A126" s="117">
        <v>2110401</v>
      </c>
      <c r="B126" s="117" t="s">
        <v>283</v>
      </c>
      <c r="C126" s="118"/>
      <c r="D126" s="118"/>
      <c r="E126" s="118"/>
      <c r="F126" s="114"/>
      <c r="G126" s="113"/>
    </row>
    <row r="127" ht="19.5" customHeight="1" spans="1:7">
      <c r="A127" s="117">
        <v>212</v>
      </c>
      <c r="B127" s="120" t="s">
        <v>284</v>
      </c>
      <c r="C127" s="122">
        <v>21966</v>
      </c>
      <c r="D127" s="122">
        <f>D128+D134+D137</f>
        <v>11066</v>
      </c>
      <c r="E127" s="122">
        <f>E128+E134+E137+E139+E132</f>
        <v>2404</v>
      </c>
      <c r="F127" s="112">
        <f>D127+E127</f>
        <v>13470</v>
      </c>
      <c r="G127" s="113">
        <f t="shared" ref="G127:G131" si="5">(F127/C127-1)*100</f>
        <v>-38.6779568423928</v>
      </c>
    </row>
    <row r="128" ht="19.5" customHeight="1" spans="1:7">
      <c r="A128" s="117">
        <v>21201</v>
      </c>
      <c r="B128" s="120" t="s">
        <v>285</v>
      </c>
      <c r="C128" s="122">
        <v>14639</v>
      </c>
      <c r="D128" s="122">
        <f>D130+D131</f>
        <v>11066</v>
      </c>
      <c r="E128" s="122">
        <f>E129+E130+E131</f>
        <v>359</v>
      </c>
      <c r="F128" s="112">
        <f>D128+E128</f>
        <v>11425</v>
      </c>
      <c r="G128" s="113">
        <f t="shared" si="5"/>
        <v>-21.9550515745611</v>
      </c>
    </row>
    <row r="129" ht="19.5" customHeight="1" spans="1:7">
      <c r="A129" s="117">
        <v>2120101</v>
      </c>
      <c r="B129" s="119" t="s">
        <v>384</v>
      </c>
      <c r="C129" s="118"/>
      <c r="D129" s="118"/>
      <c r="E129" s="118"/>
      <c r="F129" s="114"/>
      <c r="G129" s="113"/>
    </row>
    <row r="130" ht="19.5" customHeight="1" spans="1:7">
      <c r="A130" s="117">
        <v>2120104</v>
      </c>
      <c r="B130" s="119" t="s">
        <v>385</v>
      </c>
      <c r="C130" s="118"/>
      <c r="D130" s="118"/>
      <c r="E130" s="118"/>
      <c r="F130" s="114"/>
      <c r="G130" s="113"/>
    </row>
    <row r="131" ht="19.5" customHeight="1" spans="1:7">
      <c r="A131" s="117">
        <v>2120199</v>
      </c>
      <c r="B131" s="119" t="s">
        <v>286</v>
      </c>
      <c r="C131" s="122">
        <v>14693</v>
      </c>
      <c r="D131" s="122">
        <v>11066</v>
      </c>
      <c r="E131" s="122">
        <v>359</v>
      </c>
      <c r="F131" s="112">
        <f>D131+E131</f>
        <v>11425</v>
      </c>
      <c r="G131" s="113">
        <f t="shared" si="5"/>
        <v>-22.2418838902879</v>
      </c>
    </row>
    <row r="132" ht="19.5" customHeight="1" spans="1:7">
      <c r="A132" s="117">
        <v>21202</v>
      </c>
      <c r="B132" s="120" t="s">
        <v>386</v>
      </c>
      <c r="C132" s="118"/>
      <c r="D132" s="118"/>
      <c r="E132" s="118"/>
      <c r="F132" s="114"/>
      <c r="G132" s="113"/>
    </row>
    <row r="133" ht="19.5" customHeight="1" spans="1:7">
      <c r="A133" s="117">
        <v>2120201</v>
      </c>
      <c r="B133" s="119" t="s">
        <v>387</v>
      </c>
      <c r="C133" s="118"/>
      <c r="D133" s="118"/>
      <c r="E133" s="118"/>
      <c r="F133" s="114"/>
      <c r="G133" s="113"/>
    </row>
    <row r="134" ht="19.5" customHeight="1" spans="1:7">
      <c r="A134" s="117">
        <v>21203</v>
      </c>
      <c r="B134" s="120" t="s">
        <v>287</v>
      </c>
      <c r="C134" s="122">
        <v>1197</v>
      </c>
      <c r="D134" s="122"/>
      <c r="E134" s="122">
        <f>E135+E136</f>
        <v>1905</v>
      </c>
      <c r="F134" s="112">
        <f>D134+E134</f>
        <v>1905</v>
      </c>
      <c r="G134" s="113">
        <f t="shared" ref="G134:G138" si="6">(F134/C134-1)*100</f>
        <v>59.1478696741855</v>
      </c>
    </row>
    <row r="135" ht="19.5" customHeight="1" spans="1:7">
      <c r="A135" s="117">
        <v>2120303</v>
      </c>
      <c r="B135" s="117" t="s">
        <v>288</v>
      </c>
      <c r="C135" s="122">
        <v>1197</v>
      </c>
      <c r="D135" s="122"/>
      <c r="E135" s="122">
        <v>1905</v>
      </c>
      <c r="F135" s="112">
        <f>D135+E135</f>
        <v>1905</v>
      </c>
      <c r="G135" s="113">
        <f t="shared" si="6"/>
        <v>59.1478696741855</v>
      </c>
    </row>
    <row r="136" ht="19.5" customHeight="1" spans="1:7">
      <c r="A136" s="117">
        <v>2120399</v>
      </c>
      <c r="B136" s="119" t="s">
        <v>289</v>
      </c>
      <c r="C136" s="122"/>
      <c r="D136" s="122"/>
      <c r="E136" s="122"/>
      <c r="F136" s="112"/>
      <c r="G136" s="113"/>
    </row>
    <row r="137" ht="19.5" customHeight="1" spans="1:7">
      <c r="A137" s="117">
        <v>21205</v>
      </c>
      <c r="B137" s="121" t="s">
        <v>290</v>
      </c>
      <c r="C137" s="122">
        <v>6130</v>
      </c>
      <c r="D137" s="122"/>
      <c r="E137" s="122">
        <f>E138</f>
        <v>140</v>
      </c>
      <c r="F137" s="112">
        <f t="shared" ref="F137:F138" si="7">D137+E137</f>
        <v>140</v>
      </c>
      <c r="G137" s="113">
        <f t="shared" si="6"/>
        <v>-97.7161500815661</v>
      </c>
    </row>
    <row r="138" ht="19.5" customHeight="1" spans="1:7">
      <c r="A138" s="117">
        <v>2120501</v>
      </c>
      <c r="B138" s="117" t="s">
        <v>291</v>
      </c>
      <c r="C138" s="122">
        <v>6130</v>
      </c>
      <c r="D138" s="122"/>
      <c r="E138" s="122">
        <v>140</v>
      </c>
      <c r="F138" s="112">
        <f t="shared" si="7"/>
        <v>140</v>
      </c>
      <c r="G138" s="113">
        <f t="shared" si="6"/>
        <v>-97.7161500815661</v>
      </c>
    </row>
    <row r="139" ht="18" customHeight="1" spans="1:7">
      <c r="A139" s="117">
        <v>21208</v>
      </c>
      <c r="B139" s="121" t="s">
        <v>388</v>
      </c>
      <c r="C139" s="118"/>
      <c r="D139" s="118"/>
      <c r="E139" s="118"/>
      <c r="F139" s="114"/>
      <c r="G139" s="113"/>
    </row>
    <row r="140" ht="19.5" customHeight="1" spans="1:7">
      <c r="A140" s="117">
        <v>2120802</v>
      </c>
      <c r="B140" s="117" t="s">
        <v>389</v>
      </c>
      <c r="C140" s="118"/>
      <c r="D140" s="118"/>
      <c r="E140" s="118"/>
      <c r="F140" s="114"/>
      <c r="G140" s="113"/>
    </row>
    <row r="141" ht="19.5" customHeight="1" spans="1:7">
      <c r="A141" s="117">
        <v>213</v>
      </c>
      <c r="B141" s="120" t="s">
        <v>294</v>
      </c>
      <c r="C141" s="122"/>
      <c r="D141" s="122"/>
      <c r="E141" s="122"/>
      <c r="F141" s="114"/>
      <c r="G141" s="113"/>
    </row>
    <row r="142" ht="19.5" customHeight="1" spans="1:7">
      <c r="A142" s="117">
        <v>21301</v>
      </c>
      <c r="B142" s="120" t="s">
        <v>295</v>
      </c>
      <c r="C142" s="118"/>
      <c r="D142" s="118"/>
      <c r="E142" s="118"/>
      <c r="F142" s="114"/>
      <c r="G142" s="113"/>
    </row>
    <row r="143" ht="19.5" customHeight="1" spans="1:7">
      <c r="A143" s="117">
        <v>2130108</v>
      </c>
      <c r="B143" s="119" t="s">
        <v>296</v>
      </c>
      <c r="C143" s="118"/>
      <c r="D143" s="118"/>
      <c r="E143" s="118"/>
      <c r="F143" s="114"/>
      <c r="G143" s="113"/>
    </row>
    <row r="144" ht="19.5" customHeight="1" spans="1:7">
      <c r="A144" s="117">
        <v>2130112</v>
      </c>
      <c r="B144" s="119" t="s">
        <v>390</v>
      </c>
      <c r="C144" s="118"/>
      <c r="D144" s="118"/>
      <c r="E144" s="118"/>
      <c r="F144" s="114"/>
      <c r="G144" s="113"/>
    </row>
    <row r="145" ht="19.5" customHeight="1" spans="1:7">
      <c r="A145" s="117">
        <v>2130119</v>
      </c>
      <c r="B145" s="119" t="s">
        <v>391</v>
      </c>
      <c r="C145" s="118"/>
      <c r="D145" s="118"/>
      <c r="E145" s="118"/>
      <c r="F145" s="114"/>
      <c r="G145" s="113"/>
    </row>
    <row r="146" ht="19.5" customHeight="1" spans="1:7">
      <c r="A146" s="117">
        <v>2130122</v>
      </c>
      <c r="B146" s="119" t="s">
        <v>392</v>
      </c>
      <c r="C146" s="118"/>
      <c r="D146" s="118"/>
      <c r="E146" s="118"/>
      <c r="F146" s="114"/>
      <c r="G146" s="113"/>
    </row>
    <row r="147" ht="19.5" customHeight="1" spans="1:7">
      <c r="A147" s="117">
        <v>2130126</v>
      </c>
      <c r="B147" s="119" t="s">
        <v>298</v>
      </c>
      <c r="C147" s="118"/>
      <c r="D147" s="118"/>
      <c r="E147" s="118"/>
      <c r="F147" s="114"/>
      <c r="G147" s="113"/>
    </row>
    <row r="148" ht="19.5" customHeight="1" spans="1:7">
      <c r="A148" s="117">
        <v>2130142</v>
      </c>
      <c r="B148" s="117" t="s">
        <v>299</v>
      </c>
      <c r="C148" s="118"/>
      <c r="D148" s="118"/>
      <c r="E148" s="118"/>
      <c r="F148" s="114"/>
      <c r="G148" s="113"/>
    </row>
    <row r="149" ht="19.5" customHeight="1" spans="1:7">
      <c r="A149" s="117">
        <v>2130152</v>
      </c>
      <c r="B149" s="119" t="s">
        <v>300</v>
      </c>
      <c r="C149" s="118"/>
      <c r="D149" s="118"/>
      <c r="E149" s="118"/>
      <c r="F149" s="114"/>
      <c r="G149" s="113"/>
    </row>
    <row r="150" ht="19.5" customHeight="1" spans="1:7">
      <c r="A150" s="117">
        <v>21302</v>
      </c>
      <c r="B150" s="120" t="s">
        <v>301</v>
      </c>
      <c r="C150" s="122"/>
      <c r="D150" s="122"/>
      <c r="E150" s="122"/>
      <c r="F150" s="114"/>
      <c r="G150" s="113"/>
    </row>
    <row r="151" ht="19.5" customHeight="1" spans="1:7">
      <c r="A151" s="117">
        <v>2130205</v>
      </c>
      <c r="B151" s="119" t="s">
        <v>302</v>
      </c>
      <c r="C151" s="122"/>
      <c r="D151" s="122"/>
      <c r="E151" s="122"/>
      <c r="F151" s="114"/>
      <c r="G151" s="113"/>
    </row>
    <row r="152" ht="19.5" customHeight="1" spans="1:7">
      <c r="A152" s="117">
        <v>21303</v>
      </c>
      <c r="B152" s="120" t="s">
        <v>305</v>
      </c>
      <c r="C152" s="118"/>
      <c r="D152" s="118"/>
      <c r="E152" s="118"/>
      <c r="F152" s="114"/>
      <c r="G152" s="113"/>
    </row>
    <row r="153" ht="19.5" customHeight="1" spans="1:7">
      <c r="A153" s="117">
        <v>2130306</v>
      </c>
      <c r="B153" s="119" t="s">
        <v>393</v>
      </c>
      <c r="C153" s="118"/>
      <c r="D153" s="118"/>
      <c r="E153" s="118"/>
      <c r="F153" s="114"/>
      <c r="G153" s="113"/>
    </row>
    <row r="154" ht="19.5" customHeight="1" spans="1:7">
      <c r="A154" s="117">
        <v>2130314</v>
      </c>
      <c r="B154" s="119" t="s">
        <v>306</v>
      </c>
      <c r="C154" s="118"/>
      <c r="D154" s="118"/>
      <c r="E154" s="118"/>
      <c r="F154" s="114"/>
      <c r="G154" s="113"/>
    </row>
    <row r="155" ht="19.5" customHeight="1" spans="1:7">
      <c r="A155" s="117">
        <v>2130316</v>
      </c>
      <c r="B155" s="119" t="s">
        <v>307</v>
      </c>
      <c r="C155" s="118"/>
      <c r="D155" s="118"/>
      <c r="E155" s="118"/>
      <c r="F155" s="114"/>
      <c r="G155" s="113"/>
    </row>
    <row r="156" ht="19.5" customHeight="1" spans="1:7">
      <c r="A156" s="117">
        <v>2130335</v>
      </c>
      <c r="B156" s="119" t="s">
        <v>394</v>
      </c>
      <c r="C156" s="118"/>
      <c r="D156" s="118"/>
      <c r="E156" s="118"/>
      <c r="F156" s="114"/>
      <c r="G156" s="113"/>
    </row>
    <row r="157" ht="19.5" customHeight="1" spans="1:7">
      <c r="A157" s="117">
        <v>21305</v>
      </c>
      <c r="B157" s="120" t="s">
        <v>308</v>
      </c>
      <c r="C157" s="118"/>
      <c r="D157" s="118"/>
      <c r="E157" s="118"/>
      <c r="F157" s="114"/>
      <c r="G157" s="113"/>
    </row>
    <row r="158" ht="19.5" customHeight="1" spans="1:7">
      <c r="A158" s="117">
        <v>2130502</v>
      </c>
      <c r="B158" s="117" t="s">
        <v>309</v>
      </c>
      <c r="C158" s="118"/>
      <c r="D158" s="118"/>
      <c r="E158" s="118"/>
      <c r="F158" s="114"/>
      <c r="G158" s="113"/>
    </row>
    <row r="159" ht="19.5" customHeight="1" spans="1:7">
      <c r="A159" s="123">
        <v>2130504</v>
      </c>
      <c r="B159" s="117" t="s">
        <v>395</v>
      </c>
      <c r="C159" s="118"/>
      <c r="D159" s="118"/>
      <c r="E159" s="118"/>
      <c r="F159" s="114"/>
      <c r="G159" s="124"/>
    </row>
    <row r="160" ht="19.5" customHeight="1" spans="1:7">
      <c r="A160" s="117">
        <v>2130599</v>
      </c>
      <c r="B160" s="119" t="s">
        <v>310</v>
      </c>
      <c r="C160" s="118"/>
      <c r="D160" s="118"/>
      <c r="E160" s="118"/>
      <c r="F160" s="114"/>
      <c r="G160" s="113"/>
    </row>
    <row r="161" ht="19.5" customHeight="1" spans="1:7">
      <c r="A161" s="117">
        <v>21307</v>
      </c>
      <c r="B161" s="120" t="s">
        <v>311</v>
      </c>
      <c r="C161" s="122"/>
      <c r="D161" s="122"/>
      <c r="E161" s="122"/>
      <c r="F161" s="112"/>
      <c r="G161" s="113"/>
    </row>
    <row r="162" ht="19.5" customHeight="1" spans="1:7">
      <c r="A162" s="117">
        <v>2130701</v>
      </c>
      <c r="B162" s="119" t="s">
        <v>312</v>
      </c>
      <c r="C162" s="118"/>
      <c r="D162" s="118"/>
      <c r="E162" s="118"/>
      <c r="F162" s="114"/>
      <c r="G162" s="113"/>
    </row>
    <row r="163" ht="19.5" customHeight="1" spans="1:7">
      <c r="A163" s="117">
        <v>2130705</v>
      </c>
      <c r="B163" s="119" t="s">
        <v>313</v>
      </c>
      <c r="C163" s="122"/>
      <c r="D163" s="122"/>
      <c r="E163" s="122"/>
      <c r="F163" s="112"/>
      <c r="G163" s="113"/>
    </row>
    <row r="164" ht="19.5" customHeight="1" spans="1:7">
      <c r="A164" s="117">
        <v>21308</v>
      </c>
      <c r="B164" s="120" t="s">
        <v>396</v>
      </c>
      <c r="C164" s="118"/>
      <c r="D164" s="118"/>
      <c r="E164" s="118"/>
      <c r="F164" s="114"/>
      <c r="G164" s="113"/>
    </row>
    <row r="165" ht="19.5" customHeight="1" spans="1:7">
      <c r="A165" s="117">
        <v>2120803</v>
      </c>
      <c r="B165" s="119" t="s">
        <v>397</v>
      </c>
      <c r="C165" s="118"/>
      <c r="D165" s="118"/>
      <c r="E165" s="118"/>
      <c r="F165" s="114"/>
      <c r="G165" s="113"/>
    </row>
    <row r="166" ht="19.5" customHeight="1" spans="1:7">
      <c r="A166" s="117">
        <v>214</v>
      </c>
      <c r="B166" s="120" t="s">
        <v>314</v>
      </c>
      <c r="C166" s="118"/>
      <c r="D166" s="118"/>
      <c r="E166" s="118"/>
      <c r="F166" s="114"/>
      <c r="G166" s="113"/>
    </row>
    <row r="167" ht="19.5" customHeight="1" spans="1:7">
      <c r="A167" s="117">
        <v>21401</v>
      </c>
      <c r="B167" s="120" t="s">
        <v>315</v>
      </c>
      <c r="C167" s="118"/>
      <c r="D167" s="118"/>
      <c r="E167" s="114"/>
      <c r="F167" s="114"/>
      <c r="G167" s="113"/>
    </row>
    <row r="168" ht="19.5" customHeight="1" spans="1:7">
      <c r="A168" s="117">
        <v>2140104</v>
      </c>
      <c r="B168" s="119" t="s">
        <v>398</v>
      </c>
      <c r="C168" s="118"/>
      <c r="D168" s="118"/>
      <c r="E168" s="118"/>
      <c r="F168" s="114"/>
      <c r="G168" s="113"/>
    </row>
    <row r="169" ht="19.5" customHeight="1" spans="1:7">
      <c r="A169" s="117">
        <v>2140106</v>
      </c>
      <c r="B169" s="119" t="s">
        <v>316</v>
      </c>
      <c r="C169" s="118"/>
      <c r="D169" s="118"/>
      <c r="E169" s="118"/>
      <c r="F169" s="114"/>
      <c r="G169" s="113"/>
    </row>
    <row r="170" ht="19.5" customHeight="1" spans="1:7">
      <c r="A170" s="117">
        <v>215</v>
      </c>
      <c r="B170" s="120" t="s">
        <v>399</v>
      </c>
      <c r="C170" s="122">
        <v>21770</v>
      </c>
      <c r="D170" s="122"/>
      <c r="E170" s="122">
        <f>E171+E173</f>
        <v>35000</v>
      </c>
      <c r="F170" s="112">
        <f>D170+E170</f>
        <v>35000</v>
      </c>
      <c r="G170" s="113">
        <f t="shared" ref="G170:G174" si="8">(F170/C170-1)*100</f>
        <v>60.7717041800643</v>
      </c>
    </row>
    <row r="171" ht="19.5" customHeight="1" spans="1:7">
      <c r="A171" s="117">
        <v>21506</v>
      </c>
      <c r="B171" s="120" t="s">
        <v>400</v>
      </c>
      <c r="C171" s="118"/>
      <c r="D171" s="118"/>
      <c r="E171" s="118"/>
      <c r="F171" s="114"/>
      <c r="G171" s="113"/>
    </row>
    <row r="172" ht="19.5" customHeight="1" spans="1:7">
      <c r="A172" s="117">
        <v>2150699</v>
      </c>
      <c r="B172" s="119" t="s">
        <v>401</v>
      </c>
      <c r="C172" s="118"/>
      <c r="D172" s="118"/>
      <c r="E172" s="118"/>
      <c r="F172" s="114"/>
      <c r="G172" s="113"/>
    </row>
    <row r="173" ht="19.5" customHeight="1" spans="1:7">
      <c r="A173" s="117">
        <v>21508</v>
      </c>
      <c r="B173" s="120" t="s">
        <v>402</v>
      </c>
      <c r="C173" s="122">
        <v>21770</v>
      </c>
      <c r="D173" s="122"/>
      <c r="E173" s="122">
        <f>E174+E175</f>
        <v>35000</v>
      </c>
      <c r="F173" s="112">
        <f>D173+E173</f>
        <v>35000</v>
      </c>
      <c r="G173" s="113">
        <f t="shared" si="8"/>
        <v>60.7717041800643</v>
      </c>
    </row>
    <row r="174" ht="19.5" customHeight="1" spans="1:7">
      <c r="A174" s="117">
        <v>2150805</v>
      </c>
      <c r="B174" s="119" t="s">
        <v>403</v>
      </c>
      <c r="C174" s="122">
        <v>21770</v>
      </c>
      <c r="D174" s="122"/>
      <c r="E174" s="122">
        <v>35000</v>
      </c>
      <c r="F174" s="112">
        <f>D174+E174</f>
        <v>35000</v>
      </c>
      <c r="G174" s="113">
        <f t="shared" si="8"/>
        <v>60.7717041800643</v>
      </c>
    </row>
    <row r="175" ht="19.5" customHeight="1" spans="1:7">
      <c r="A175" s="117">
        <v>2150899</v>
      </c>
      <c r="B175" s="119" t="s">
        <v>404</v>
      </c>
      <c r="C175" s="122">
        <v>408</v>
      </c>
      <c r="D175" s="122"/>
      <c r="E175" s="122"/>
      <c r="F175" s="112"/>
      <c r="G175" s="113">
        <v>-100</v>
      </c>
    </row>
    <row r="176" ht="19.5" customHeight="1" spans="1:7">
      <c r="A176" s="117">
        <v>220</v>
      </c>
      <c r="B176" s="121" t="s">
        <v>317</v>
      </c>
      <c r="C176" s="118"/>
      <c r="D176" s="118"/>
      <c r="E176" s="118"/>
      <c r="F176" s="114"/>
      <c r="G176" s="113"/>
    </row>
    <row r="177" ht="19.5" customHeight="1" spans="1:7">
      <c r="A177" s="117">
        <v>22001</v>
      </c>
      <c r="B177" s="121" t="s">
        <v>318</v>
      </c>
      <c r="C177" s="118"/>
      <c r="D177" s="118"/>
      <c r="E177" s="118"/>
      <c r="F177" s="114"/>
      <c r="G177" s="113"/>
    </row>
    <row r="178" ht="19.5" customHeight="1" spans="1:7">
      <c r="A178" s="117">
        <v>2200199</v>
      </c>
      <c r="B178" s="117" t="s">
        <v>319</v>
      </c>
      <c r="C178" s="118"/>
      <c r="D178" s="118"/>
      <c r="E178" s="118"/>
      <c r="F178" s="114"/>
      <c r="G178" s="113"/>
    </row>
    <row r="179" ht="19.5" customHeight="1" spans="1:7">
      <c r="A179" s="117">
        <v>221</v>
      </c>
      <c r="B179" s="120" t="s">
        <v>320</v>
      </c>
      <c r="C179" s="122">
        <v>5989</v>
      </c>
      <c r="D179" s="122">
        <f>D180+D185</f>
        <v>504</v>
      </c>
      <c r="E179" s="122">
        <f>E180+E185</f>
        <v>2900</v>
      </c>
      <c r="F179" s="112">
        <f t="shared" ref="F179:F180" si="9">D179+E179</f>
        <v>3404</v>
      </c>
      <c r="G179" s="113">
        <f>(F179/C179-1)*100</f>
        <v>-43.1624645182835</v>
      </c>
    </row>
    <row r="180" ht="19.5" customHeight="1" spans="1:7">
      <c r="A180" s="117">
        <v>22101</v>
      </c>
      <c r="B180" s="120" t="s">
        <v>405</v>
      </c>
      <c r="C180" s="122">
        <v>4474</v>
      </c>
      <c r="D180" s="122"/>
      <c r="E180" s="122">
        <f>E181+E183+E182+E184</f>
        <v>2900</v>
      </c>
      <c r="F180" s="112">
        <f t="shared" si="9"/>
        <v>2900</v>
      </c>
      <c r="G180" s="113">
        <f t="shared" ref="G180:G182" si="10">(F180/C180-1)*100</f>
        <v>-35.1810460438087</v>
      </c>
    </row>
    <row r="181" ht="19.5" customHeight="1" spans="1:7">
      <c r="A181" s="117">
        <v>2210103</v>
      </c>
      <c r="B181" s="119" t="s">
        <v>406</v>
      </c>
      <c r="C181" s="122"/>
      <c r="D181" s="122"/>
      <c r="E181" s="122"/>
      <c r="F181" s="112"/>
      <c r="G181" s="113"/>
    </row>
    <row r="182" ht="19.5" customHeight="1" spans="1:7">
      <c r="A182" s="117">
        <v>2210106</v>
      </c>
      <c r="B182" s="119" t="s">
        <v>407</v>
      </c>
      <c r="C182" s="122">
        <v>2992</v>
      </c>
      <c r="D182" s="122"/>
      <c r="E182" s="122">
        <v>2900</v>
      </c>
      <c r="F182" s="112">
        <f t="shared" ref="F182:F187" si="11">D182+E182</f>
        <v>2900</v>
      </c>
      <c r="G182" s="113">
        <f t="shared" si="10"/>
        <v>-3.07486631016043</v>
      </c>
    </row>
    <row r="183" ht="19.5" customHeight="1" spans="1:7">
      <c r="A183" s="117">
        <v>2210107</v>
      </c>
      <c r="B183" s="119" t="s">
        <v>408</v>
      </c>
      <c r="C183" s="118"/>
      <c r="D183" s="118"/>
      <c r="E183" s="118"/>
      <c r="F183" s="114"/>
      <c r="G183" s="113"/>
    </row>
    <row r="184" ht="19.5" customHeight="1" spans="1:7">
      <c r="A184" s="117">
        <v>2210199</v>
      </c>
      <c r="B184" s="119" t="s">
        <v>409</v>
      </c>
      <c r="C184" s="122">
        <v>1482</v>
      </c>
      <c r="D184" s="122"/>
      <c r="E184" s="122"/>
      <c r="F184" s="112"/>
      <c r="G184" s="113"/>
    </row>
    <row r="185" ht="19.5" customHeight="1" spans="1:7">
      <c r="A185" s="117">
        <v>22102</v>
      </c>
      <c r="B185" s="120" t="s">
        <v>321</v>
      </c>
      <c r="C185" s="122">
        <v>1515</v>
      </c>
      <c r="D185" s="122">
        <f>D186</f>
        <v>504</v>
      </c>
      <c r="E185" s="122"/>
      <c r="F185" s="112">
        <f t="shared" si="11"/>
        <v>504</v>
      </c>
      <c r="G185" s="113">
        <f t="shared" ref="G185:G188" si="12">(F185/C185-1)*100</f>
        <v>-66.7326732673267</v>
      </c>
    </row>
    <row r="186" ht="19.5" customHeight="1" spans="1:7">
      <c r="A186" s="117">
        <v>2210201</v>
      </c>
      <c r="B186" s="119" t="s">
        <v>322</v>
      </c>
      <c r="C186" s="122">
        <v>1515</v>
      </c>
      <c r="D186" s="122">
        <v>504</v>
      </c>
      <c r="E186" s="122"/>
      <c r="F186" s="112">
        <f t="shared" si="11"/>
        <v>504</v>
      </c>
      <c r="G186" s="113">
        <f t="shared" si="12"/>
        <v>-66.7326732673267</v>
      </c>
    </row>
    <row r="187" ht="19.5" customHeight="1" spans="1:7">
      <c r="A187" s="117">
        <v>227</v>
      </c>
      <c r="B187" s="120" t="s">
        <v>323</v>
      </c>
      <c r="C187" s="122">
        <v>1500</v>
      </c>
      <c r="D187" s="122"/>
      <c r="E187" s="122">
        <v>1500</v>
      </c>
      <c r="F187" s="112">
        <f t="shared" si="11"/>
        <v>1500</v>
      </c>
      <c r="G187" s="113">
        <f t="shared" si="12"/>
        <v>0</v>
      </c>
    </row>
    <row r="188" ht="19.5" customHeight="1" spans="1:7">
      <c r="A188" s="117">
        <v>229</v>
      </c>
      <c r="B188" s="120" t="s">
        <v>326</v>
      </c>
      <c r="C188" s="122">
        <v>3051</v>
      </c>
      <c r="D188" s="122"/>
      <c r="E188" s="122">
        <f t="shared" ref="E188:F188" si="13">E189+E191</f>
        <v>500</v>
      </c>
      <c r="F188" s="112">
        <f t="shared" si="13"/>
        <v>500</v>
      </c>
      <c r="G188" s="113">
        <f t="shared" si="12"/>
        <v>-83.6119305145854</v>
      </c>
    </row>
    <row r="189" ht="19.5" customHeight="1" spans="1:7">
      <c r="A189" s="117">
        <v>22999</v>
      </c>
      <c r="B189" s="121" t="s">
        <v>327</v>
      </c>
      <c r="C189" s="118"/>
      <c r="D189" s="118"/>
      <c r="E189" s="118"/>
      <c r="F189" s="114"/>
      <c r="G189" s="113"/>
    </row>
    <row r="190" ht="19.5" customHeight="1" spans="1:7">
      <c r="A190" s="117">
        <v>2299901</v>
      </c>
      <c r="B190" s="117" t="s">
        <v>328</v>
      </c>
      <c r="C190" s="118"/>
      <c r="D190" s="118"/>
      <c r="E190" s="118"/>
      <c r="F190" s="114"/>
      <c r="G190" s="113"/>
    </row>
    <row r="191" ht="19.5" customHeight="1" spans="1:7">
      <c r="A191" s="117">
        <v>22902</v>
      </c>
      <c r="B191" s="121" t="s">
        <v>329</v>
      </c>
      <c r="C191" s="122">
        <v>3051</v>
      </c>
      <c r="D191" s="122"/>
      <c r="E191" s="122">
        <v>500</v>
      </c>
      <c r="F191" s="112">
        <f t="shared" ref="F191" si="14">D191+E191</f>
        <v>500</v>
      </c>
      <c r="G191" s="113">
        <f t="shared" ref="G191:G197" si="15">(F191/C191-1)*100</f>
        <v>-83.6119305145854</v>
      </c>
    </row>
    <row r="192" ht="19.5" customHeight="1" spans="1:7">
      <c r="A192" s="117">
        <v>231</v>
      </c>
      <c r="B192" s="120" t="s">
        <v>410</v>
      </c>
      <c r="C192" s="122">
        <v>801</v>
      </c>
      <c r="D192" s="122"/>
      <c r="E192" s="122"/>
      <c r="F192" s="112"/>
      <c r="G192" s="113">
        <f t="shared" si="15"/>
        <v>-100</v>
      </c>
    </row>
    <row r="193" ht="19.5" customHeight="1" spans="1:7">
      <c r="A193" s="117">
        <v>23103</v>
      </c>
      <c r="B193" s="120" t="s">
        <v>411</v>
      </c>
      <c r="C193" s="122">
        <v>801</v>
      </c>
      <c r="D193" s="122"/>
      <c r="E193" s="122"/>
      <c r="F193" s="112"/>
      <c r="G193" s="113">
        <f t="shared" si="15"/>
        <v>-100</v>
      </c>
    </row>
    <row r="194" ht="19.5" customHeight="1" spans="1:7">
      <c r="A194" s="117">
        <v>2310301</v>
      </c>
      <c r="B194" s="119" t="s">
        <v>412</v>
      </c>
      <c r="C194" s="122">
        <v>801</v>
      </c>
      <c r="D194" s="122"/>
      <c r="E194" s="122"/>
      <c r="F194" s="112"/>
      <c r="G194" s="113">
        <f t="shared" si="15"/>
        <v>-100</v>
      </c>
    </row>
    <row r="195" ht="19.5" customHeight="1" spans="1:7">
      <c r="A195" s="117">
        <v>232</v>
      </c>
      <c r="B195" s="120" t="s">
        <v>324</v>
      </c>
      <c r="C195" s="122">
        <v>170</v>
      </c>
      <c r="D195" s="122"/>
      <c r="E195" s="122">
        <f t="shared" ref="E195:E196" si="16">E196</f>
        <v>170</v>
      </c>
      <c r="F195" s="112">
        <f t="shared" ref="F195:F197" si="17">D195+E195</f>
        <v>170</v>
      </c>
      <c r="G195" s="113">
        <f t="shared" si="15"/>
        <v>0</v>
      </c>
    </row>
    <row r="196" ht="19.5" customHeight="1" spans="1:7">
      <c r="A196" s="117">
        <v>23203</v>
      </c>
      <c r="B196" s="120" t="s">
        <v>413</v>
      </c>
      <c r="C196" s="122">
        <v>170</v>
      </c>
      <c r="D196" s="122"/>
      <c r="E196" s="122">
        <f t="shared" si="16"/>
        <v>170</v>
      </c>
      <c r="F196" s="112">
        <f t="shared" si="17"/>
        <v>170</v>
      </c>
      <c r="G196" s="113">
        <f t="shared" si="15"/>
        <v>0</v>
      </c>
    </row>
    <row r="197" ht="19.5" customHeight="1" spans="1:7">
      <c r="A197" s="117">
        <v>2320301</v>
      </c>
      <c r="B197" s="119" t="s">
        <v>414</v>
      </c>
      <c r="C197" s="122">
        <v>170</v>
      </c>
      <c r="D197" s="122"/>
      <c r="E197" s="122">
        <v>170</v>
      </c>
      <c r="F197" s="112">
        <f t="shared" si="17"/>
        <v>170</v>
      </c>
      <c r="G197" s="113">
        <f t="shared" si="15"/>
        <v>0</v>
      </c>
    </row>
    <row r="220" spans="16:16">
      <c r="P220" s="95" t="s">
        <v>415</v>
      </c>
    </row>
  </sheetData>
  <autoFilter ref="A4:S197">
    <extLst/>
  </autoFilter>
  <mergeCells count="7">
    <mergeCell ref="A1:G1"/>
    <mergeCell ref="F2:G2"/>
    <mergeCell ref="D3:F3"/>
    <mergeCell ref="A3:A4"/>
    <mergeCell ref="B3:B4"/>
    <mergeCell ref="C3:C4"/>
    <mergeCell ref="G3:G4"/>
  </mergeCells>
  <pageMargins left="0.709027777777778" right="0.709027777777778" top="0.479166666666667" bottom="0.46875" header="0.309027777777778" footer="0.309027777777778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8"/>
  <sheetViews>
    <sheetView topLeftCell="A44" workbookViewId="0">
      <selection activeCell="P90" sqref="P90"/>
    </sheetView>
  </sheetViews>
  <sheetFormatPr defaultColWidth="9" defaultRowHeight="13.5" outlineLevelCol="3"/>
  <cols>
    <col min="1" max="1" width="8.25" customWidth="1"/>
    <col min="2" max="2" width="38.875" customWidth="1"/>
    <col min="3" max="3" width="21.25" style="75" customWidth="1"/>
    <col min="4" max="4" width="11.375" hidden="1" customWidth="1"/>
  </cols>
  <sheetData>
    <row r="1" ht="42" customHeight="1" spans="1:4">
      <c r="A1" s="76" t="s">
        <v>416</v>
      </c>
      <c r="B1" s="76"/>
      <c r="C1" s="77"/>
      <c r="D1" s="78"/>
    </row>
    <row r="2" ht="18" customHeight="1" spans="1:4">
      <c r="A2" s="79"/>
      <c r="B2" s="79"/>
      <c r="C2" s="80" t="s">
        <v>1</v>
      </c>
      <c r="D2" s="81" t="s">
        <v>1</v>
      </c>
    </row>
    <row r="3" ht="18" customHeight="1" spans="1:4">
      <c r="A3" s="82" t="s">
        <v>192</v>
      </c>
      <c r="B3" s="82" t="s">
        <v>193</v>
      </c>
      <c r="C3" s="83" t="s">
        <v>417</v>
      </c>
      <c r="D3" s="84" t="s">
        <v>197</v>
      </c>
    </row>
    <row r="4" ht="18" customHeight="1" spans="1:4">
      <c r="A4" s="85" t="s">
        <v>418</v>
      </c>
      <c r="B4" s="86" t="s">
        <v>419</v>
      </c>
      <c r="C4" s="87">
        <f>C5+C10+C21+C29+C36+C40+C43+C50+C56+C59+C64</f>
        <v>12523</v>
      </c>
      <c r="D4" s="88">
        <f>SUM(D5,D10,D21,D29,D36,D40,D43,D47,D50,D56,D59,D64)</f>
        <v>42530</v>
      </c>
    </row>
    <row r="5" ht="18" customHeight="1" spans="1:4">
      <c r="A5" s="85" t="s">
        <v>420</v>
      </c>
      <c r="B5" s="86" t="s">
        <v>421</v>
      </c>
      <c r="C5" s="87">
        <f>C6+C7+C8+C9</f>
        <v>5041</v>
      </c>
      <c r="D5" s="89">
        <f>SUM(D6:D9)</f>
        <v>130</v>
      </c>
    </row>
    <row r="6" ht="18" customHeight="1" spans="1:4">
      <c r="A6" s="85" t="s">
        <v>422</v>
      </c>
      <c r="B6" s="90" t="s">
        <v>423</v>
      </c>
      <c r="C6" s="87">
        <v>2680</v>
      </c>
      <c r="D6" s="89">
        <v>130</v>
      </c>
    </row>
    <row r="7" ht="18" customHeight="1" spans="1:4">
      <c r="A7" s="85" t="s">
        <v>424</v>
      </c>
      <c r="B7" s="90" t="s">
        <v>425</v>
      </c>
      <c r="C7" s="87">
        <v>508</v>
      </c>
      <c r="D7" s="89"/>
    </row>
    <row r="8" ht="18" customHeight="1" spans="1:4">
      <c r="A8" s="85" t="s">
        <v>426</v>
      </c>
      <c r="B8" s="90" t="s">
        <v>427</v>
      </c>
      <c r="C8" s="87">
        <v>341</v>
      </c>
      <c r="D8" s="89"/>
    </row>
    <row r="9" ht="18" customHeight="1" spans="1:4">
      <c r="A9" s="85" t="s">
        <v>428</v>
      </c>
      <c r="B9" s="90" t="s">
        <v>429</v>
      </c>
      <c r="C9" s="87">
        <v>1512</v>
      </c>
      <c r="D9" s="89"/>
    </row>
    <row r="10" ht="18" customHeight="1" spans="1:4">
      <c r="A10" s="85" t="s">
        <v>430</v>
      </c>
      <c r="B10" s="86" t="s">
        <v>431</v>
      </c>
      <c r="C10" s="91">
        <f>C11+C12+C13+C14+C15+C16+C17+C18+C19+C20</f>
        <v>5009</v>
      </c>
      <c r="D10" s="89">
        <f>SUM(D11:D20)</f>
        <v>4605</v>
      </c>
    </row>
    <row r="11" ht="18" customHeight="1" spans="1:4">
      <c r="A11" s="85" t="s">
        <v>432</v>
      </c>
      <c r="B11" s="90" t="s">
        <v>433</v>
      </c>
      <c r="C11" s="87">
        <v>2821</v>
      </c>
      <c r="D11" s="89">
        <v>857</v>
      </c>
    </row>
    <row r="12" ht="18" customHeight="1" spans="1:4">
      <c r="A12" s="85" t="s">
        <v>434</v>
      </c>
      <c r="B12" s="90" t="s">
        <v>435</v>
      </c>
      <c r="C12" s="87">
        <v>9</v>
      </c>
      <c r="D12" s="89">
        <v>28</v>
      </c>
    </row>
    <row r="13" ht="18" customHeight="1" spans="1:4">
      <c r="A13" s="85" t="s">
        <v>436</v>
      </c>
      <c r="B13" s="90" t="s">
        <v>437</v>
      </c>
      <c r="C13" s="87">
        <v>18</v>
      </c>
      <c r="D13" s="89">
        <v>15</v>
      </c>
    </row>
    <row r="14" ht="18" customHeight="1" spans="1:4">
      <c r="A14" s="85" t="s">
        <v>438</v>
      </c>
      <c r="B14" s="90" t="s">
        <v>439</v>
      </c>
      <c r="C14" s="87">
        <v>50</v>
      </c>
      <c r="D14" s="89"/>
    </row>
    <row r="15" ht="18" customHeight="1" spans="1:4">
      <c r="A15" s="85" t="s">
        <v>440</v>
      </c>
      <c r="B15" s="90" t="s">
        <v>441</v>
      </c>
      <c r="C15" s="87">
        <v>1320</v>
      </c>
      <c r="D15" s="89">
        <v>1026</v>
      </c>
    </row>
    <row r="16" ht="18" customHeight="1" spans="1:4">
      <c r="A16" s="85" t="s">
        <v>442</v>
      </c>
      <c r="B16" s="90" t="s">
        <v>443</v>
      </c>
      <c r="C16" s="87">
        <v>14</v>
      </c>
      <c r="D16" s="89">
        <v>395</v>
      </c>
    </row>
    <row r="17" ht="18" customHeight="1" spans="1:4">
      <c r="A17" s="85" t="s">
        <v>444</v>
      </c>
      <c r="B17" s="90" t="s">
        <v>445</v>
      </c>
      <c r="C17" s="87"/>
      <c r="D17" s="89">
        <v>15</v>
      </c>
    </row>
    <row r="18" ht="18" customHeight="1" spans="1:4">
      <c r="A18" s="85" t="s">
        <v>446</v>
      </c>
      <c r="B18" s="90" t="s">
        <v>447</v>
      </c>
      <c r="C18" s="87">
        <v>29</v>
      </c>
      <c r="D18" s="89">
        <v>20</v>
      </c>
    </row>
    <row r="19" ht="18" customHeight="1" spans="1:4">
      <c r="A19" s="85" t="s">
        <v>448</v>
      </c>
      <c r="B19" s="90" t="s">
        <v>449</v>
      </c>
      <c r="C19" s="87">
        <v>335</v>
      </c>
      <c r="D19" s="89">
        <v>84</v>
      </c>
    </row>
    <row r="20" ht="18" customHeight="1" spans="1:4">
      <c r="A20" s="85" t="s">
        <v>450</v>
      </c>
      <c r="B20" s="90" t="s">
        <v>451</v>
      </c>
      <c r="C20" s="87">
        <v>413</v>
      </c>
      <c r="D20" s="89">
        <v>2165</v>
      </c>
    </row>
    <row r="21" ht="18" customHeight="1" spans="1:4">
      <c r="A21" s="85" t="s">
        <v>452</v>
      </c>
      <c r="B21" s="86" t="s">
        <v>453</v>
      </c>
      <c r="C21" s="91">
        <f>SUM(C22:C28)</f>
        <v>418</v>
      </c>
      <c r="D21" s="89">
        <f>SUM(D22:D28)</f>
        <v>229</v>
      </c>
    </row>
    <row r="22" ht="18" customHeight="1" spans="1:4">
      <c r="A22" s="85" t="s">
        <v>454</v>
      </c>
      <c r="B22" s="90" t="s">
        <v>455</v>
      </c>
      <c r="C22" s="92"/>
      <c r="D22" s="89"/>
    </row>
    <row r="23" ht="18" customHeight="1" spans="1:4">
      <c r="A23" s="85" t="s">
        <v>456</v>
      </c>
      <c r="B23" s="90" t="s">
        <v>457</v>
      </c>
      <c r="C23" s="91">
        <v>80</v>
      </c>
      <c r="D23" s="89"/>
    </row>
    <row r="24" ht="18" customHeight="1" spans="1:4">
      <c r="A24" s="85" t="s">
        <v>458</v>
      </c>
      <c r="B24" s="90" t="s">
        <v>459</v>
      </c>
      <c r="C24" s="91">
        <v>65</v>
      </c>
      <c r="D24" s="89"/>
    </row>
    <row r="25" ht="18" customHeight="1" spans="1:4">
      <c r="A25" s="85" t="s">
        <v>460</v>
      </c>
      <c r="B25" s="90" t="s">
        <v>461</v>
      </c>
      <c r="C25" s="92"/>
      <c r="D25" s="89"/>
    </row>
    <row r="26" ht="18" customHeight="1" spans="1:4">
      <c r="A26" s="85" t="s">
        <v>462</v>
      </c>
      <c r="B26" s="90" t="s">
        <v>463</v>
      </c>
      <c r="C26" s="91">
        <v>273</v>
      </c>
      <c r="D26" s="89">
        <v>189</v>
      </c>
    </row>
    <row r="27" ht="18" customHeight="1" spans="1:4">
      <c r="A27" s="85" t="s">
        <v>464</v>
      </c>
      <c r="B27" s="90" t="s">
        <v>465</v>
      </c>
      <c r="C27" s="92"/>
      <c r="D27" s="89">
        <v>30</v>
      </c>
    </row>
    <row r="28" ht="18" customHeight="1" spans="1:4">
      <c r="A28" s="85" t="s">
        <v>466</v>
      </c>
      <c r="B28" s="90" t="s">
        <v>467</v>
      </c>
      <c r="C28" s="92"/>
      <c r="D28" s="89">
        <v>10</v>
      </c>
    </row>
    <row r="29" ht="18" customHeight="1" spans="1:4">
      <c r="A29" s="85" t="s">
        <v>468</v>
      </c>
      <c r="B29" s="86" t="s">
        <v>469</v>
      </c>
      <c r="C29" s="92"/>
      <c r="D29" s="89">
        <f>SUM(D30:D35)</f>
        <v>173</v>
      </c>
    </row>
    <row r="30" ht="18" customHeight="1" spans="1:4">
      <c r="A30" s="85" t="s">
        <v>470</v>
      </c>
      <c r="B30" s="90" t="s">
        <v>455</v>
      </c>
      <c r="C30" s="92"/>
      <c r="D30" s="89">
        <v>173</v>
      </c>
    </row>
    <row r="31" ht="18" customHeight="1" spans="1:4">
      <c r="A31" s="85" t="s">
        <v>471</v>
      </c>
      <c r="B31" s="90" t="s">
        <v>457</v>
      </c>
      <c r="C31" s="92"/>
      <c r="D31" s="89"/>
    </row>
    <row r="32" ht="18" customHeight="1" spans="1:4">
      <c r="A32" s="85" t="s">
        <v>472</v>
      </c>
      <c r="B32" s="90" t="s">
        <v>459</v>
      </c>
      <c r="C32" s="92"/>
      <c r="D32" s="89"/>
    </row>
    <row r="33" ht="18" customHeight="1" spans="1:4">
      <c r="A33" s="85" t="s">
        <v>473</v>
      </c>
      <c r="B33" s="90" t="s">
        <v>463</v>
      </c>
      <c r="C33" s="92"/>
      <c r="D33" s="89"/>
    </row>
    <row r="34" ht="18" customHeight="1" spans="1:4">
      <c r="A34" s="85" t="s">
        <v>474</v>
      </c>
      <c r="B34" s="90" t="s">
        <v>465</v>
      </c>
      <c r="C34" s="92"/>
      <c r="D34" s="89"/>
    </row>
    <row r="35" ht="18" customHeight="1" spans="1:4">
      <c r="A35" s="85" t="s">
        <v>475</v>
      </c>
      <c r="B35" s="90" t="s">
        <v>467</v>
      </c>
      <c r="C35" s="92"/>
      <c r="D35" s="89"/>
    </row>
    <row r="36" ht="18" customHeight="1" spans="1:4">
      <c r="A36" s="85" t="s">
        <v>476</v>
      </c>
      <c r="B36" s="86" t="s">
        <v>477</v>
      </c>
      <c r="C36" s="93">
        <f>C37+C38+C39</f>
        <v>1632</v>
      </c>
      <c r="D36" s="89">
        <f>SUM(D37:D39)</f>
        <v>3395</v>
      </c>
    </row>
    <row r="37" ht="18" customHeight="1" spans="1:4">
      <c r="A37" s="85" t="s">
        <v>478</v>
      </c>
      <c r="B37" s="90" t="s">
        <v>479</v>
      </c>
      <c r="C37" s="94">
        <v>1541</v>
      </c>
      <c r="D37" s="89">
        <v>312</v>
      </c>
    </row>
    <row r="38" ht="18" customHeight="1" spans="1:4">
      <c r="A38" s="85" t="s">
        <v>480</v>
      </c>
      <c r="B38" s="90" t="s">
        <v>481</v>
      </c>
      <c r="C38" s="93">
        <v>91</v>
      </c>
      <c r="D38" s="89">
        <v>3079</v>
      </c>
    </row>
    <row r="39" ht="18" customHeight="1" spans="1:4">
      <c r="A39" s="85" t="s">
        <v>482</v>
      </c>
      <c r="B39" s="90" t="s">
        <v>483</v>
      </c>
      <c r="C39" s="94"/>
      <c r="D39" s="89">
        <v>4</v>
      </c>
    </row>
    <row r="40" ht="18" customHeight="1" spans="1:4">
      <c r="A40" s="85" t="s">
        <v>484</v>
      </c>
      <c r="B40" s="86" t="s">
        <v>485</v>
      </c>
      <c r="C40" s="91">
        <f>SUM(C41:C42)</f>
        <v>1</v>
      </c>
      <c r="D40" s="89">
        <f>SUM(D41:D42)</f>
        <v>754</v>
      </c>
    </row>
    <row r="41" ht="18" customHeight="1" spans="1:4">
      <c r="A41" s="85" t="s">
        <v>486</v>
      </c>
      <c r="B41" s="90" t="s">
        <v>487</v>
      </c>
      <c r="C41" s="91">
        <v>1</v>
      </c>
      <c r="D41" s="89">
        <v>754</v>
      </c>
    </row>
    <row r="42" ht="18" customHeight="1" spans="1:4">
      <c r="A42" s="85" t="s">
        <v>488</v>
      </c>
      <c r="B42" s="90" t="s">
        <v>489</v>
      </c>
      <c r="C42" s="92"/>
      <c r="D42" s="89"/>
    </row>
    <row r="43" ht="18" customHeight="1" spans="1:4">
      <c r="A43" s="85" t="s">
        <v>490</v>
      </c>
      <c r="B43" s="86" t="s">
        <v>491</v>
      </c>
      <c r="C43" s="92"/>
      <c r="D43" s="89">
        <f>SUM(D44:D46)</f>
        <v>0</v>
      </c>
    </row>
    <row r="44" ht="18" customHeight="1" spans="1:4">
      <c r="A44" s="85" t="s">
        <v>492</v>
      </c>
      <c r="B44" s="90" t="s">
        <v>493</v>
      </c>
      <c r="C44" s="92"/>
      <c r="D44" s="89"/>
    </row>
    <row r="45" ht="18" customHeight="1" spans="1:4">
      <c r="A45" s="85" t="s">
        <v>494</v>
      </c>
      <c r="B45" s="90" t="s">
        <v>495</v>
      </c>
      <c r="C45" s="92"/>
      <c r="D45" s="89"/>
    </row>
    <row r="46" ht="18" customHeight="1" spans="1:4">
      <c r="A46" s="85" t="s">
        <v>496</v>
      </c>
      <c r="B46" s="90" t="s">
        <v>497</v>
      </c>
      <c r="C46" s="92"/>
      <c r="D46" s="89"/>
    </row>
    <row r="47" ht="18" customHeight="1" spans="1:4">
      <c r="A47" s="85" t="s">
        <v>498</v>
      </c>
      <c r="B47" s="86" t="s">
        <v>499</v>
      </c>
      <c r="C47" s="92"/>
      <c r="D47" s="89">
        <f>SUM(D48:D49)</f>
        <v>29000</v>
      </c>
    </row>
    <row r="48" ht="18" customHeight="1" spans="1:4">
      <c r="A48" s="85" t="s">
        <v>500</v>
      </c>
      <c r="B48" s="90" t="s">
        <v>501</v>
      </c>
      <c r="C48" s="92"/>
      <c r="D48" s="88">
        <v>29000</v>
      </c>
    </row>
    <row r="49" ht="18" customHeight="1" spans="1:4">
      <c r="A49" s="85" t="s">
        <v>502</v>
      </c>
      <c r="B49" s="90" t="s">
        <v>503</v>
      </c>
      <c r="C49" s="92"/>
      <c r="D49" s="89"/>
    </row>
    <row r="50" ht="18" customHeight="1" spans="1:4">
      <c r="A50" s="85" t="s">
        <v>504</v>
      </c>
      <c r="B50" s="86" t="s">
        <v>505</v>
      </c>
      <c r="C50" s="94">
        <f>C51+C52+C53+C54+C55</f>
        <v>422</v>
      </c>
      <c r="D50" s="89">
        <f>SUM(D51:D55)</f>
        <v>875</v>
      </c>
    </row>
    <row r="51" ht="18" customHeight="1" spans="1:4">
      <c r="A51" s="85" t="s">
        <v>506</v>
      </c>
      <c r="B51" s="90" t="s">
        <v>507</v>
      </c>
      <c r="C51" s="94">
        <v>209</v>
      </c>
      <c r="D51" s="89">
        <v>206</v>
      </c>
    </row>
    <row r="52" ht="18" customHeight="1" spans="1:4">
      <c r="A52" s="85" t="s">
        <v>508</v>
      </c>
      <c r="B52" s="90" t="s">
        <v>509</v>
      </c>
      <c r="C52" s="94"/>
      <c r="D52" s="89">
        <v>181</v>
      </c>
    </row>
    <row r="53" ht="18" customHeight="1" spans="1:4">
      <c r="A53" s="85" t="s">
        <v>510</v>
      </c>
      <c r="B53" s="90" t="s">
        <v>511</v>
      </c>
      <c r="C53" s="94"/>
      <c r="D53" s="89"/>
    </row>
    <row r="54" ht="18" customHeight="1" spans="1:4">
      <c r="A54" s="85" t="s">
        <v>512</v>
      </c>
      <c r="B54" s="90" t="s">
        <v>513</v>
      </c>
      <c r="C54" s="94">
        <v>124</v>
      </c>
      <c r="D54" s="89"/>
    </row>
    <row r="55" ht="18" customHeight="1" spans="1:4">
      <c r="A55" s="85" t="s">
        <v>514</v>
      </c>
      <c r="B55" s="90" t="s">
        <v>515</v>
      </c>
      <c r="C55" s="94">
        <v>89</v>
      </c>
      <c r="D55" s="89">
        <v>488</v>
      </c>
    </row>
    <row r="56" ht="18" customHeight="1" spans="1:4">
      <c r="A56" s="85" t="s">
        <v>516</v>
      </c>
      <c r="B56" s="86" t="s">
        <v>517</v>
      </c>
      <c r="C56" s="92"/>
      <c r="D56" s="89">
        <f>SUM(D57:D58)</f>
        <v>780</v>
      </c>
    </row>
    <row r="57" ht="18" customHeight="1" spans="1:4">
      <c r="A57" s="85" t="s">
        <v>518</v>
      </c>
      <c r="B57" s="90" t="s">
        <v>519</v>
      </c>
      <c r="C57" s="92"/>
      <c r="D57" s="89">
        <v>780</v>
      </c>
    </row>
    <row r="58" ht="18" customHeight="1" spans="1:4">
      <c r="A58" s="85" t="s">
        <v>520</v>
      </c>
      <c r="B58" s="90" t="s">
        <v>521</v>
      </c>
      <c r="C58" s="92"/>
      <c r="D58" s="89"/>
    </row>
    <row r="59" ht="18" customHeight="1" spans="1:4">
      <c r="A59" s="85" t="s">
        <v>522</v>
      </c>
      <c r="B59" s="86" t="s">
        <v>523</v>
      </c>
      <c r="C59" s="92"/>
      <c r="D59" s="89">
        <f>SUM(D60:D63)</f>
        <v>157</v>
      </c>
    </row>
    <row r="60" ht="18" customHeight="1" spans="1:4">
      <c r="A60" s="85" t="s">
        <v>524</v>
      </c>
      <c r="B60" s="90" t="s">
        <v>525</v>
      </c>
      <c r="C60" s="92"/>
      <c r="D60" s="89">
        <v>157</v>
      </c>
    </row>
    <row r="61" ht="18" customHeight="1" spans="1:4">
      <c r="A61" s="85" t="s">
        <v>526</v>
      </c>
      <c r="B61" s="90" t="s">
        <v>527</v>
      </c>
      <c r="C61" s="92"/>
      <c r="D61" s="89"/>
    </row>
    <row r="62" ht="18" customHeight="1" spans="1:4">
      <c r="A62" s="85" t="s">
        <v>528</v>
      </c>
      <c r="B62" s="90" t="s">
        <v>529</v>
      </c>
      <c r="C62" s="92"/>
      <c r="D62" s="89"/>
    </row>
    <row r="63" ht="18" customHeight="1" spans="1:4">
      <c r="A63" s="85" t="s">
        <v>530</v>
      </c>
      <c r="B63" s="90" t="s">
        <v>531</v>
      </c>
      <c r="C63" s="92"/>
      <c r="D63" s="89"/>
    </row>
    <row r="64" ht="18" customHeight="1" spans="1:4">
      <c r="A64" s="85" t="s">
        <v>532</v>
      </c>
      <c r="B64" s="86" t="s">
        <v>533</v>
      </c>
      <c r="C64" s="92"/>
      <c r="D64" s="89">
        <f>SUM(D65:D68)</f>
        <v>2432</v>
      </c>
    </row>
    <row r="65" ht="18" customHeight="1" spans="1:4">
      <c r="A65" s="85" t="s">
        <v>534</v>
      </c>
      <c r="B65" s="90" t="s">
        <v>535</v>
      </c>
      <c r="C65" s="92"/>
      <c r="D65" s="89"/>
    </row>
    <row r="66" ht="18" customHeight="1" spans="1:4">
      <c r="A66" s="85" t="s">
        <v>536</v>
      </c>
      <c r="B66" s="90" t="s">
        <v>537</v>
      </c>
      <c r="C66" s="92"/>
      <c r="D66" s="89"/>
    </row>
    <row r="67" ht="18" customHeight="1" spans="1:4">
      <c r="A67" s="85" t="s">
        <v>538</v>
      </c>
      <c r="B67" s="90" t="s">
        <v>539</v>
      </c>
      <c r="C67" s="92"/>
      <c r="D67" s="89"/>
    </row>
    <row r="68" ht="18" customHeight="1" spans="1:4">
      <c r="A68" s="85" t="s">
        <v>540</v>
      </c>
      <c r="B68" s="90" t="s">
        <v>541</v>
      </c>
      <c r="C68" s="92"/>
      <c r="D68" s="89">
        <v>2432</v>
      </c>
    </row>
  </sheetData>
  <mergeCells count="1">
    <mergeCell ref="A1:C1"/>
  </mergeCells>
  <pageMargins left="0.984027777777778" right="0.75" top="0.429166666666667" bottom="0.669444444444445" header="0.509027777777778" footer="0.509027777777778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E48"/>
  <sheetViews>
    <sheetView workbookViewId="0">
      <selection activeCell="B8" sqref="B8"/>
    </sheetView>
  </sheetViews>
  <sheetFormatPr defaultColWidth="9" defaultRowHeight="13.5" outlineLevelCol="4"/>
  <cols>
    <col min="1" max="1" width="60.625" customWidth="1"/>
    <col min="2" max="2" width="20.125" style="58" customWidth="1"/>
    <col min="3" max="3" width="12" customWidth="1"/>
    <col min="4" max="4" width="13.625" style="58" customWidth="1"/>
    <col min="5" max="5" width="26.25" style="58" customWidth="1"/>
  </cols>
  <sheetData>
    <row r="1" ht="53.25" customHeight="1" spans="1:5">
      <c r="A1" s="59" t="s">
        <v>542</v>
      </c>
      <c r="B1" s="59"/>
      <c r="C1" s="59"/>
      <c r="D1" s="59"/>
      <c r="E1" s="59"/>
    </row>
    <row r="2" ht="18" customHeight="1" spans="4:5">
      <c r="D2" s="58" t="s">
        <v>543</v>
      </c>
      <c r="E2" s="58" t="s">
        <v>544</v>
      </c>
    </row>
    <row r="3" ht="24.95" customHeight="1" spans="1:5">
      <c r="A3" s="60" t="s">
        <v>545</v>
      </c>
      <c r="B3" s="61" t="s">
        <v>546</v>
      </c>
      <c r="C3" s="61" t="s">
        <v>547</v>
      </c>
      <c r="D3" s="61" t="s">
        <v>548</v>
      </c>
      <c r="E3" s="62" t="s">
        <v>193</v>
      </c>
    </row>
    <row r="4" ht="24.95" customHeight="1" spans="1:5">
      <c r="A4" s="63" t="s">
        <v>8</v>
      </c>
      <c r="B4" s="64"/>
      <c r="C4" s="65">
        <f>SUM(C5:C16)</f>
        <v>218</v>
      </c>
      <c r="D4" s="64"/>
      <c r="E4" s="66"/>
    </row>
    <row r="5" ht="24.95" customHeight="1" spans="1:5">
      <c r="A5" s="67" t="s">
        <v>549</v>
      </c>
      <c r="B5" s="67" t="s">
        <v>550</v>
      </c>
      <c r="C5" s="68">
        <v>218</v>
      </c>
      <c r="D5" s="69">
        <v>2080507</v>
      </c>
      <c r="E5" s="70" t="s">
        <v>551</v>
      </c>
    </row>
    <row r="6" ht="24.95" customHeight="1" spans="1:5">
      <c r="A6" s="71"/>
      <c r="B6" s="67"/>
      <c r="C6" s="71"/>
      <c r="D6" s="72"/>
      <c r="E6" s="72"/>
    </row>
    <row r="7" ht="24.95" customHeight="1" spans="1:5">
      <c r="A7" s="71"/>
      <c r="B7" s="73"/>
      <c r="C7" s="74"/>
      <c r="D7" s="72"/>
      <c r="E7" s="72"/>
    </row>
    <row r="8" ht="24.95" customHeight="1" spans="1:5">
      <c r="A8" s="71"/>
      <c r="B8" s="73"/>
      <c r="C8" s="74"/>
      <c r="D8" s="72"/>
      <c r="E8" s="72"/>
    </row>
    <row r="9" ht="24.95" customHeight="1" spans="1:5">
      <c r="A9" s="71"/>
      <c r="B9" s="73"/>
      <c r="C9" s="74"/>
      <c r="D9" s="71"/>
      <c r="E9" s="71"/>
    </row>
    <row r="10" ht="24.95" customHeight="1" spans="1:5">
      <c r="A10" s="71"/>
      <c r="B10" s="73"/>
      <c r="C10" s="74"/>
      <c r="D10" s="71"/>
      <c r="E10" s="71"/>
    </row>
    <row r="11" ht="24.95" customHeight="1" spans="1:5">
      <c r="A11" s="71"/>
      <c r="B11" s="73"/>
      <c r="C11" s="74"/>
      <c r="D11" s="71"/>
      <c r="E11" s="71"/>
    </row>
    <row r="12" ht="24.95" customHeight="1" spans="1:5">
      <c r="A12" s="71"/>
      <c r="B12" s="73"/>
      <c r="C12" s="74"/>
      <c r="D12" s="71"/>
      <c r="E12" s="71"/>
    </row>
    <row r="13" ht="24.95" customHeight="1" spans="1:5">
      <c r="A13" s="71"/>
      <c r="B13" s="73"/>
      <c r="C13" s="74"/>
      <c r="D13" s="71"/>
      <c r="E13" s="71"/>
    </row>
    <row r="14" ht="24.95" customHeight="1" spans="1:5">
      <c r="A14" s="71"/>
      <c r="B14" s="73"/>
      <c r="C14" s="74"/>
      <c r="D14" s="71"/>
      <c r="E14" s="71"/>
    </row>
    <row r="15" ht="24.95" customHeight="1" spans="1:5">
      <c r="A15" s="71"/>
      <c r="B15" s="73"/>
      <c r="C15" s="74"/>
      <c r="D15" s="71"/>
      <c r="E15" s="71"/>
    </row>
    <row r="16" ht="24.75" customHeight="1" spans="1:5">
      <c r="A16" s="71"/>
      <c r="B16" s="73"/>
      <c r="C16" s="74"/>
      <c r="D16" s="71"/>
      <c r="E16" s="71"/>
    </row>
    <row r="17" ht="24.75" customHeight="1" spans="2:5">
      <c r="B17"/>
      <c r="D17"/>
      <c r="E17"/>
    </row>
    <row r="18" ht="24.75" customHeight="1" spans="2:5">
      <c r="B18"/>
      <c r="D18"/>
      <c r="E18"/>
    </row>
    <row r="19" ht="24.75" customHeight="1" spans="2:5">
      <c r="B19"/>
      <c r="D19"/>
      <c r="E19"/>
    </row>
    <row r="20" ht="24.75" customHeight="1" spans="2:5">
      <c r="B20"/>
      <c r="D20"/>
      <c r="E20"/>
    </row>
    <row r="21" ht="24.75" customHeight="1" spans="2:5">
      <c r="B21"/>
      <c r="D21"/>
      <c r="E21"/>
    </row>
    <row r="22" ht="24.75" customHeight="1" spans="2:5">
      <c r="B22"/>
      <c r="D22"/>
      <c r="E22"/>
    </row>
    <row r="23" ht="24.75" customHeight="1" spans="2:5">
      <c r="B23"/>
      <c r="D23"/>
      <c r="E23"/>
    </row>
    <row r="24" ht="24.75" customHeight="1" spans="2:5">
      <c r="B24"/>
      <c r="D24"/>
      <c r="E24"/>
    </row>
    <row r="25" ht="24.75" customHeight="1" spans="2:5">
      <c r="B25"/>
      <c r="D25"/>
      <c r="E25"/>
    </row>
    <row r="26" ht="24.75" customHeight="1" spans="2:5">
      <c r="B26"/>
      <c r="D26"/>
      <c r="E26"/>
    </row>
    <row r="27" ht="24.75" customHeight="1" spans="2:5">
      <c r="B27"/>
      <c r="D27"/>
      <c r="E27"/>
    </row>
    <row r="28" ht="24.75" customHeight="1" spans="2:5">
      <c r="B28"/>
      <c r="D28"/>
      <c r="E28"/>
    </row>
    <row r="29" ht="24.75" customHeight="1" spans="2:5">
      <c r="B29"/>
      <c r="D29"/>
      <c r="E29"/>
    </row>
    <row r="30" ht="24.75" customHeight="1" spans="2:5">
      <c r="B30"/>
      <c r="D30"/>
      <c r="E30"/>
    </row>
    <row r="31" ht="24.75" customHeight="1" spans="2:5">
      <c r="B31"/>
      <c r="D31"/>
      <c r="E31"/>
    </row>
    <row r="32" ht="24.75" customHeight="1" spans="2:5">
      <c r="B32"/>
      <c r="D32"/>
      <c r="E32"/>
    </row>
    <row r="33" ht="24.75" customHeight="1" spans="2:5">
      <c r="B33"/>
      <c r="D33"/>
      <c r="E33"/>
    </row>
    <row r="34" ht="24.75" customHeight="1" spans="2:5">
      <c r="B34"/>
      <c r="D34"/>
      <c r="E34"/>
    </row>
    <row r="35" ht="24.75" customHeight="1" spans="2:5">
      <c r="B35"/>
      <c r="D35"/>
      <c r="E35"/>
    </row>
    <row r="36" ht="24.75" customHeight="1" spans="2:5">
      <c r="B36"/>
      <c r="D36"/>
      <c r="E36"/>
    </row>
    <row r="37" ht="24.75" customHeight="1" spans="2:5">
      <c r="B37"/>
      <c r="D37"/>
      <c r="E37"/>
    </row>
    <row r="38" ht="24.75" customHeight="1" spans="2:5">
      <c r="B38"/>
      <c r="D38"/>
      <c r="E38"/>
    </row>
    <row r="39" ht="24.75" customHeight="1" spans="2:5">
      <c r="B39"/>
      <c r="D39"/>
      <c r="E39"/>
    </row>
    <row r="40" ht="24.75" customHeight="1" spans="2:5">
      <c r="B40"/>
      <c r="D40"/>
      <c r="E40"/>
    </row>
    <row r="41" ht="24.75" customHeight="1" spans="2:5">
      <c r="B41"/>
      <c r="D41"/>
      <c r="E41"/>
    </row>
    <row r="42" ht="24.75" customHeight="1" spans="2:5">
      <c r="B42"/>
      <c r="D42"/>
      <c r="E42"/>
    </row>
    <row r="43" ht="24.75" customHeight="1" spans="2:5">
      <c r="B43"/>
      <c r="D43"/>
      <c r="E43"/>
    </row>
    <row r="44" ht="24.75" customHeight="1" spans="2:5">
      <c r="B44"/>
      <c r="D44"/>
      <c r="E44"/>
    </row>
    <row r="45" ht="24.75" customHeight="1" spans="2:5">
      <c r="B45"/>
      <c r="D45"/>
      <c r="E45"/>
    </row>
    <row r="46" ht="24.75" customHeight="1" spans="2:5">
      <c r="B46"/>
      <c r="D46"/>
      <c r="E46"/>
    </row>
    <row r="47" ht="24.75" customHeight="1" spans="2:5">
      <c r="B47"/>
      <c r="D47"/>
      <c r="E47"/>
    </row>
    <row r="48" ht="24.75" customHeight="1"/>
  </sheetData>
  <mergeCells count="1">
    <mergeCell ref="A1:E1"/>
  </mergeCells>
  <pageMargins left="0.709027777777778" right="0.709027777777778" top="0.75" bottom="0.75" header="0.309027777777778" footer="0.309027777777778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1"/>
  <sheetViews>
    <sheetView workbookViewId="0">
      <selection activeCell="N14" sqref="N14"/>
    </sheetView>
  </sheetViews>
  <sheetFormatPr defaultColWidth="9" defaultRowHeight="13.5" outlineLevelCol="3"/>
  <cols>
    <col min="1" max="1" width="36.5" customWidth="1"/>
    <col min="2" max="2" width="18.75" customWidth="1"/>
    <col min="3" max="3" width="17.5" customWidth="1"/>
    <col min="4" max="4" width="15.5" customWidth="1"/>
  </cols>
  <sheetData>
    <row r="2" ht="63.75" customHeight="1" spans="1:4">
      <c r="A2" s="50" t="s">
        <v>552</v>
      </c>
      <c r="B2" s="50"/>
      <c r="C2" s="50"/>
      <c r="D2" s="50"/>
    </row>
    <row r="3" ht="27.75" customHeight="1" spans="2:4">
      <c r="B3" s="51" t="s">
        <v>1</v>
      </c>
      <c r="C3" s="51"/>
      <c r="D3" s="51"/>
    </row>
    <row r="4" ht="30" customHeight="1" spans="1:4">
      <c r="A4" s="52" t="s">
        <v>553</v>
      </c>
      <c r="B4" s="52" t="s">
        <v>554</v>
      </c>
      <c r="C4" s="52" t="s">
        <v>555</v>
      </c>
      <c r="D4" s="52" t="s">
        <v>200</v>
      </c>
    </row>
    <row r="5" ht="30" customHeight="1" spans="1:4">
      <c r="A5" s="53" t="s">
        <v>8</v>
      </c>
      <c r="B5" s="54">
        <v>156</v>
      </c>
      <c r="C5" s="54">
        <v>55</v>
      </c>
      <c r="D5" s="55">
        <f>(B5-C5)/C5*100</f>
        <v>183.636363636364</v>
      </c>
    </row>
    <row r="6" ht="30" customHeight="1" spans="1:4">
      <c r="A6" s="53" t="s">
        <v>556</v>
      </c>
      <c r="B6" s="54">
        <v>0</v>
      </c>
      <c r="C6" s="54"/>
      <c r="D6" s="55"/>
    </row>
    <row r="7" ht="30" customHeight="1" spans="1:4">
      <c r="A7" s="53" t="s">
        <v>557</v>
      </c>
      <c r="B7" s="54">
        <v>62</v>
      </c>
      <c r="C7" s="54">
        <v>33</v>
      </c>
      <c r="D7" s="55">
        <f t="shared" ref="D6:D9" si="0">(B7-C7)/C7*100</f>
        <v>87.8787878787879</v>
      </c>
    </row>
    <row r="8" ht="30" customHeight="1" spans="1:4">
      <c r="A8" s="53" t="s">
        <v>558</v>
      </c>
      <c r="B8" s="54">
        <v>94</v>
      </c>
      <c r="C8" s="54">
        <v>22</v>
      </c>
      <c r="D8" s="55">
        <f t="shared" si="0"/>
        <v>327.272727272727</v>
      </c>
    </row>
    <row r="9" ht="30" customHeight="1" spans="1:4">
      <c r="A9" s="53" t="s">
        <v>559</v>
      </c>
      <c r="B9" s="54">
        <v>29</v>
      </c>
      <c r="C9" s="54">
        <v>22</v>
      </c>
      <c r="D9" s="55">
        <f t="shared" si="0"/>
        <v>31.8181818181818</v>
      </c>
    </row>
    <row r="10" ht="30" customHeight="1" spans="1:4">
      <c r="A10" s="53" t="s">
        <v>560</v>
      </c>
      <c r="B10" s="54">
        <v>65</v>
      </c>
      <c r="C10" s="54"/>
      <c r="D10" s="56"/>
    </row>
    <row r="11" spans="2:4">
      <c r="B11" s="57"/>
      <c r="C11" s="57"/>
      <c r="D11" s="57"/>
    </row>
  </sheetData>
  <mergeCells count="2">
    <mergeCell ref="A2:D2"/>
    <mergeCell ref="B3:D3"/>
  </mergeCells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R18"/>
  <sheetViews>
    <sheetView workbookViewId="0">
      <selection activeCell="B5" sqref="B5"/>
    </sheetView>
  </sheetViews>
  <sheetFormatPr defaultColWidth="9" defaultRowHeight="13.5"/>
  <cols>
    <col min="1" max="1" width="21.125" style="28" customWidth="1"/>
    <col min="2" max="2" width="8.125" style="28" customWidth="1"/>
    <col min="3" max="3" width="8.5" style="28" customWidth="1"/>
    <col min="4" max="4" width="8.75" style="28" customWidth="1"/>
    <col min="5" max="5" width="8.375" style="28" customWidth="1"/>
    <col min="6" max="6" width="8.5" style="28" customWidth="1"/>
    <col min="7" max="7" width="8.125" style="28" customWidth="1"/>
    <col min="8" max="8" width="18.625" style="28" customWidth="1"/>
    <col min="9" max="9" width="8.25" style="29" customWidth="1"/>
    <col min="10" max="10" width="8.375" style="28" customWidth="1"/>
    <col min="11" max="11" width="8" style="28" customWidth="1"/>
    <col min="12" max="12" width="7" style="28" customWidth="1"/>
    <col min="13" max="13" width="6.625" style="28" customWidth="1"/>
    <col min="14" max="14" width="6.75" style="28" customWidth="1"/>
    <col min="15" max="15" width="7.75" style="28" customWidth="1"/>
    <col min="16" max="16" width="6.75" style="28" customWidth="1"/>
    <col min="17" max="17" width="7.875" style="28" customWidth="1"/>
    <col min="18" max="18" width="7.5" style="28" customWidth="1"/>
    <col min="19" max="16384" width="9" style="28"/>
  </cols>
  <sheetData>
    <row r="1" ht="41.25" customHeight="1" spans="1:18">
      <c r="A1" s="30" t="s">
        <v>561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ht="21.75" customHeight="1" spans="2:18">
      <c r="B2" s="31"/>
      <c r="J2" s="31"/>
      <c r="O2" s="44" t="s">
        <v>562</v>
      </c>
      <c r="P2" s="44"/>
      <c r="Q2" s="44"/>
      <c r="R2" s="44"/>
    </row>
    <row r="3" ht="24.75" customHeight="1" spans="1:18">
      <c r="A3" s="32" t="s">
        <v>563</v>
      </c>
      <c r="B3" s="33" t="s">
        <v>564</v>
      </c>
      <c r="C3" s="32" t="s">
        <v>565</v>
      </c>
      <c r="D3" s="32"/>
      <c r="E3" s="32"/>
      <c r="F3" s="32"/>
      <c r="G3" s="32"/>
      <c r="H3" s="32" t="s">
        <v>566</v>
      </c>
      <c r="I3" s="45" t="s">
        <v>564</v>
      </c>
      <c r="J3" s="33" t="s">
        <v>567</v>
      </c>
      <c r="K3" s="32" t="s">
        <v>568</v>
      </c>
      <c r="L3" s="32"/>
      <c r="M3" s="32"/>
      <c r="N3" s="32"/>
      <c r="O3" s="32"/>
      <c r="P3" s="32"/>
      <c r="Q3" s="32"/>
      <c r="R3" s="33" t="s">
        <v>569</v>
      </c>
    </row>
    <row r="4" ht="48.75" customHeight="1" spans="1:18">
      <c r="A4" s="32"/>
      <c r="B4" s="33"/>
      <c r="C4" s="33" t="s">
        <v>570</v>
      </c>
      <c r="D4" s="33" t="s">
        <v>571</v>
      </c>
      <c r="E4" s="33" t="s">
        <v>572</v>
      </c>
      <c r="F4" s="33" t="s">
        <v>573</v>
      </c>
      <c r="G4" s="33" t="s">
        <v>574</v>
      </c>
      <c r="H4" s="32"/>
      <c r="I4" s="45"/>
      <c r="J4" s="33"/>
      <c r="K4" s="33" t="s">
        <v>575</v>
      </c>
      <c r="L4" s="33" t="s">
        <v>576</v>
      </c>
      <c r="M4" s="33" t="s">
        <v>577</v>
      </c>
      <c r="N4" s="33" t="s">
        <v>578</v>
      </c>
      <c r="O4" s="33" t="s">
        <v>197</v>
      </c>
      <c r="P4" s="33" t="s">
        <v>579</v>
      </c>
      <c r="Q4" s="33" t="s">
        <v>580</v>
      </c>
      <c r="R4" s="33"/>
    </row>
    <row r="5" ht="20.1" customHeight="1" spans="1:18">
      <c r="A5" s="34" t="s">
        <v>581</v>
      </c>
      <c r="B5" s="35">
        <v>250106</v>
      </c>
      <c r="C5" s="34">
        <f t="shared" ref="C5:G5" si="0">C6+C8+C10+C15+C18</f>
        <v>212816</v>
      </c>
      <c r="D5" s="36">
        <f t="shared" si="0"/>
        <v>208840</v>
      </c>
      <c r="E5" s="34"/>
      <c r="F5" s="34"/>
      <c r="G5" s="36">
        <f t="shared" si="0"/>
        <v>3976</v>
      </c>
      <c r="H5" s="34" t="s">
        <v>582</v>
      </c>
      <c r="I5" s="46">
        <v>250106</v>
      </c>
      <c r="J5" s="34">
        <f>J6+J8+J10+J15+J18</f>
        <v>212816</v>
      </c>
      <c r="K5" s="34">
        <f>K6+K8+K10+K15+K18</f>
        <v>212816</v>
      </c>
      <c r="L5" s="34"/>
      <c r="M5" s="34"/>
      <c r="N5" s="34">
        <v>7263</v>
      </c>
      <c r="O5" s="34">
        <f>O6+O8+O10+O15+O18</f>
        <v>196828</v>
      </c>
      <c r="P5" s="34">
        <f t="shared" ref="P5:Q5" si="1">P6+P8+P10+P15</f>
        <v>4225</v>
      </c>
      <c r="Q5" s="34">
        <f t="shared" si="1"/>
        <v>4500</v>
      </c>
      <c r="R5" s="34"/>
    </row>
    <row r="6" ht="20.1" customHeight="1" spans="1:18">
      <c r="A6" s="37" t="s">
        <v>42</v>
      </c>
      <c r="B6" s="34"/>
      <c r="C6" s="34"/>
      <c r="D6" s="34"/>
      <c r="E6" s="34"/>
      <c r="F6" s="34"/>
      <c r="G6" s="34"/>
      <c r="H6" s="37" t="s">
        <v>42</v>
      </c>
      <c r="I6" s="46"/>
      <c r="J6" s="35"/>
      <c r="K6" s="34"/>
      <c r="L6" s="34"/>
      <c r="M6" s="34"/>
      <c r="N6" s="34"/>
      <c r="O6" s="34"/>
      <c r="P6" s="34"/>
      <c r="Q6" s="34"/>
      <c r="R6" s="34"/>
    </row>
    <row r="7" ht="20.1" customHeight="1" spans="1:18">
      <c r="A7" s="38" t="s">
        <v>583</v>
      </c>
      <c r="B7" s="34"/>
      <c r="C7" s="34"/>
      <c r="D7" s="39"/>
      <c r="E7" s="39"/>
      <c r="F7" s="39"/>
      <c r="G7" s="39"/>
      <c r="H7" s="38" t="s">
        <v>583</v>
      </c>
      <c r="I7" s="47"/>
      <c r="J7" s="35"/>
      <c r="K7" s="34"/>
      <c r="L7" s="39"/>
      <c r="M7" s="39"/>
      <c r="N7" s="39"/>
      <c r="O7" s="39"/>
      <c r="P7" s="39"/>
      <c r="Q7" s="39"/>
      <c r="R7" s="39"/>
    </row>
    <row r="8" ht="20.1" customHeight="1" spans="1:18">
      <c r="A8" s="37" t="s">
        <v>54</v>
      </c>
      <c r="B8" s="34"/>
      <c r="C8" s="34"/>
      <c r="D8" s="34"/>
      <c r="E8" s="34"/>
      <c r="F8" s="34"/>
      <c r="G8" s="34"/>
      <c r="H8" s="37" t="s">
        <v>54</v>
      </c>
      <c r="I8" s="46"/>
      <c r="J8" s="35"/>
      <c r="K8" s="34"/>
      <c r="L8" s="34"/>
      <c r="M8" s="34"/>
      <c r="N8" s="34"/>
      <c r="O8" s="34"/>
      <c r="P8" s="34"/>
      <c r="Q8" s="34"/>
      <c r="R8" s="34"/>
    </row>
    <row r="9" s="27" customFormat="1" ht="20.1" customHeight="1" spans="1:18">
      <c r="A9" s="38" t="s">
        <v>584</v>
      </c>
      <c r="B9" s="34"/>
      <c r="C9" s="34"/>
      <c r="D9" s="35"/>
      <c r="E9" s="35"/>
      <c r="F9" s="35"/>
      <c r="G9" s="35"/>
      <c r="H9" s="38" t="s">
        <v>584</v>
      </c>
      <c r="I9" s="35"/>
      <c r="J9" s="35"/>
      <c r="K9" s="34"/>
      <c r="L9" s="35"/>
      <c r="M9" s="35"/>
      <c r="N9" s="35"/>
      <c r="O9" s="35"/>
      <c r="P9" s="35"/>
      <c r="Q9" s="35"/>
      <c r="R9" s="35"/>
    </row>
    <row r="10" ht="20.1" customHeight="1" spans="1:18">
      <c r="A10" s="37" t="s">
        <v>585</v>
      </c>
      <c r="B10" s="35">
        <v>250106</v>
      </c>
      <c r="C10" s="40">
        <f>SUM(D10:G10)</f>
        <v>212816</v>
      </c>
      <c r="D10" s="36">
        <f>D11+D12+D13+D14</f>
        <v>208840</v>
      </c>
      <c r="E10" s="34"/>
      <c r="F10" s="34"/>
      <c r="G10" s="36">
        <f>G11+G12+G13+G14</f>
        <v>3976</v>
      </c>
      <c r="H10" s="37" t="s">
        <v>585</v>
      </c>
      <c r="I10" s="46">
        <v>250106</v>
      </c>
      <c r="J10" s="34">
        <f>K10+R10</f>
        <v>212816</v>
      </c>
      <c r="K10" s="34">
        <f>SUM(L10:Q10)</f>
        <v>212816</v>
      </c>
      <c r="L10" s="34"/>
      <c r="M10" s="34"/>
      <c r="N10" s="34">
        <f>SUM(N11:N14)</f>
        <v>7263</v>
      </c>
      <c r="O10" s="34">
        <f>SUM(O11:O14)</f>
        <v>196828</v>
      </c>
      <c r="P10" s="34">
        <f>SUM(P11:P14)</f>
        <v>4225</v>
      </c>
      <c r="Q10" s="34">
        <f>SUM(Q11:Q14)</f>
        <v>4500</v>
      </c>
      <c r="R10" s="34"/>
    </row>
    <row r="11" ht="20.1" customHeight="1" spans="1:18">
      <c r="A11" s="38" t="s">
        <v>586</v>
      </c>
      <c r="B11" s="35">
        <v>225106</v>
      </c>
      <c r="C11" s="40">
        <f>SUM(D11:G11)</f>
        <v>199275</v>
      </c>
      <c r="D11" s="40">
        <v>195840</v>
      </c>
      <c r="E11" s="35"/>
      <c r="F11" s="35"/>
      <c r="G11" s="41">
        <v>3435</v>
      </c>
      <c r="H11" s="42" t="s">
        <v>587</v>
      </c>
      <c r="I11" s="48">
        <v>225106</v>
      </c>
      <c r="J11" s="48">
        <f t="shared" ref="J11:J14" si="2">K11+R11</f>
        <v>199275</v>
      </c>
      <c r="K11" s="35">
        <f t="shared" ref="K11:K14" si="3">SUM(L11:Q11)</f>
        <v>199275</v>
      </c>
      <c r="L11" s="35"/>
      <c r="M11" s="35"/>
      <c r="N11" s="35">
        <v>4263</v>
      </c>
      <c r="O11" s="35">
        <v>186287</v>
      </c>
      <c r="P11" s="35">
        <v>4225</v>
      </c>
      <c r="Q11" s="35">
        <v>4500</v>
      </c>
      <c r="R11" s="35"/>
    </row>
    <row r="12" ht="20.1" customHeight="1" spans="1:18">
      <c r="A12" s="38" t="s">
        <v>588</v>
      </c>
      <c r="B12" s="35">
        <v>3000</v>
      </c>
      <c r="C12" s="35">
        <f>SUM(D12:G12)</f>
        <v>2000</v>
      </c>
      <c r="D12" s="39">
        <v>2000</v>
      </c>
      <c r="E12" s="39"/>
      <c r="F12" s="39"/>
      <c r="G12" s="39"/>
      <c r="H12" s="42" t="s">
        <v>589</v>
      </c>
      <c r="I12" s="48">
        <v>3000</v>
      </c>
      <c r="J12" s="48">
        <f t="shared" si="2"/>
        <v>2000</v>
      </c>
      <c r="K12" s="35">
        <f t="shared" si="3"/>
        <v>2000</v>
      </c>
      <c r="L12" s="35"/>
      <c r="M12" s="35"/>
      <c r="N12" s="39">
        <v>2000</v>
      </c>
      <c r="O12" s="39"/>
      <c r="P12" s="39"/>
      <c r="Q12" s="39"/>
      <c r="R12" s="39"/>
    </row>
    <row r="13" ht="20.1" customHeight="1" spans="1:18">
      <c r="A13" s="38" t="s">
        <v>590</v>
      </c>
      <c r="B13" s="35">
        <v>2000</v>
      </c>
      <c r="C13" s="35">
        <f>SUM(D13:G13)</f>
        <v>1000</v>
      </c>
      <c r="D13" s="39">
        <v>1000</v>
      </c>
      <c r="E13" s="39"/>
      <c r="F13" s="39"/>
      <c r="G13" s="39"/>
      <c r="H13" s="42" t="s">
        <v>591</v>
      </c>
      <c r="I13" s="48">
        <v>2000</v>
      </c>
      <c r="J13" s="48">
        <f t="shared" si="2"/>
        <v>1000</v>
      </c>
      <c r="K13" s="35">
        <f t="shared" si="3"/>
        <v>1000</v>
      </c>
      <c r="L13" s="35"/>
      <c r="M13" s="35"/>
      <c r="N13" s="39">
        <v>1000</v>
      </c>
      <c r="O13" s="39"/>
      <c r="P13" s="39"/>
      <c r="Q13" s="39"/>
      <c r="R13" s="39"/>
    </row>
    <row r="14" ht="20.1" customHeight="1" spans="1:18">
      <c r="A14" s="38" t="s">
        <v>592</v>
      </c>
      <c r="B14" s="35">
        <v>20000</v>
      </c>
      <c r="C14" s="35">
        <f>SUM(D14:G14)</f>
        <v>10541</v>
      </c>
      <c r="D14" s="39">
        <v>10000</v>
      </c>
      <c r="E14" s="39"/>
      <c r="F14" s="39"/>
      <c r="G14" s="39">
        <v>541</v>
      </c>
      <c r="H14" s="42" t="s">
        <v>593</v>
      </c>
      <c r="I14" s="48">
        <v>20000</v>
      </c>
      <c r="J14" s="48">
        <f t="shared" si="2"/>
        <v>10541</v>
      </c>
      <c r="K14" s="35">
        <f t="shared" si="3"/>
        <v>10541</v>
      </c>
      <c r="L14" s="35"/>
      <c r="M14" s="35"/>
      <c r="N14" s="39"/>
      <c r="O14" s="39">
        <v>10541</v>
      </c>
      <c r="P14" s="39"/>
      <c r="Q14" s="39"/>
      <c r="R14" s="39"/>
    </row>
    <row r="15" ht="20.1" customHeight="1" spans="1:18">
      <c r="A15" s="43" t="s">
        <v>68</v>
      </c>
      <c r="B15" s="35"/>
      <c r="C15" s="35"/>
      <c r="D15" s="34"/>
      <c r="E15" s="34"/>
      <c r="F15" s="34"/>
      <c r="G15" s="34"/>
      <c r="H15" s="37" t="s">
        <v>594</v>
      </c>
      <c r="I15" s="46"/>
      <c r="J15" s="34"/>
      <c r="K15" s="35"/>
      <c r="L15" s="34"/>
      <c r="M15" s="34"/>
      <c r="N15" s="34"/>
      <c r="O15" s="48"/>
      <c r="P15" s="34"/>
      <c r="Q15" s="34"/>
      <c r="R15" s="34"/>
    </row>
    <row r="16" ht="20.1" customHeight="1" spans="1:18">
      <c r="A16" s="38" t="s">
        <v>595</v>
      </c>
      <c r="B16" s="35"/>
      <c r="C16" s="35"/>
      <c r="D16" s="39"/>
      <c r="E16" s="39"/>
      <c r="F16" s="39"/>
      <c r="G16" s="39"/>
      <c r="H16" s="38" t="s">
        <v>596</v>
      </c>
      <c r="I16" s="35"/>
      <c r="J16" s="48"/>
      <c r="K16" s="35"/>
      <c r="L16" s="39"/>
      <c r="M16" s="39"/>
      <c r="N16" s="39"/>
      <c r="O16" s="39"/>
      <c r="P16" s="39"/>
      <c r="Q16" s="39"/>
      <c r="R16" s="39"/>
    </row>
    <row r="17" ht="20.1" hidden="1" customHeight="1" spans="1:18">
      <c r="A17" s="38"/>
      <c r="B17" s="35"/>
      <c r="C17" s="35"/>
      <c r="D17" s="39"/>
      <c r="E17" s="39"/>
      <c r="F17" s="39"/>
      <c r="G17" s="39"/>
      <c r="H17" s="38"/>
      <c r="I17" s="35"/>
      <c r="J17" s="48"/>
      <c r="K17" s="35"/>
      <c r="L17" s="39"/>
      <c r="M17" s="39"/>
      <c r="N17" s="39"/>
      <c r="O17" s="39"/>
      <c r="P17" s="39"/>
      <c r="Q17" s="39"/>
      <c r="R17" s="39"/>
    </row>
    <row r="18" ht="20.1" customHeight="1" spans="1:18">
      <c r="A18" s="43" t="s">
        <v>597</v>
      </c>
      <c r="B18" s="39"/>
      <c r="C18" s="39"/>
      <c r="D18" s="39"/>
      <c r="E18" s="39"/>
      <c r="F18" s="39"/>
      <c r="G18" s="39"/>
      <c r="H18" s="37"/>
      <c r="I18" s="47"/>
      <c r="J18" s="34"/>
      <c r="K18" s="49"/>
      <c r="L18" s="39"/>
      <c r="M18" s="39"/>
      <c r="N18" s="39"/>
      <c r="O18" s="49"/>
      <c r="P18" s="39"/>
      <c r="Q18" s="39"/>
      <c r="R18" s="39"/>
    </row>
  </sheetData>
  <mergeCells count="10">
    <mergeCell ref="A1:R1"/>
    <mergeCell ref="O2:R2"/>
    <mergeCell ref="C3:G3"/>
    <mergeCell ref="K3:Q3"/>
    <mergeCell ref="A3:A4"/>
    <mergeCell ref="B3:B4"/>
    <mergeCell ref="H3:H4"/>
    <mergeCell ref="I3:I4"/>
    <mergeCell ref="J3:J4"/>
    <mergeCell ref="R3:R4"/>
  </mergeCells>
  <pageMargins left="0.559027777777778" right="0.429166666666667" top="0.75" bottom="0.75" header="0.309027777777778" footer="0.309027777777778"/>
  <pageSetup paperSize="9" scale="8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E6"/>
  <sheetViews>
    <sheetView workbookViewId="0">
      <selection activeCell="Q37" sqref="Q37"/>
    </sheetView>
  </sheetViews>
  <sheetFormatPr defaultColWidth="9" defaultRowHeight="13.5" outlineLevelRow="5" outlineLevelCol="4"/>
  <cols>
    <col min="1" max="1" width="10.625" customWidth="1"/>
    <col min="2" max="2" width="27.375" customWidth="1"/>
    <col min="3" max="4" width="15.25" customWidth="1"/>
    <col min="5" max="5" width="15.375" style="13" customWidth="1"/>
  </cols>
  <sheetData>
    <row r="1" ht="51" customHeight="1" spans="1:5">
      <c r="A1" s="14" t="s">
        <v>598</v>
      </c>
      <c r="B1" s="14"/>
      <c r="C1" s="14"/>
      <c r="D1" s="14"/>
      <c r="E1" s="14"/>
    </row>
    <row r="2" spans="1:5">
      <c r="A2" s="15"/>
      <c r="B2" s="16"/>
      <c r="C2" s="17"/>
      <c r="D2" s="17"/>
      <c r="E2" s="18" t="s">
        <v>1</v>
      </c>
    </row>
    <row r="3" ht="30" customHeight="1" spans="1:5">
      <c r="A3" s="19" t="s">
        <v>192</v>
      </c>
      <c r="B3" s="20" t="s">
        <v>193</v>
      </c>
      <c r="C3" s="21" t="s">
        <v>97</v>
      </c>
      <c r="D3" s="21" t="s">
        <v>98</v>
      </c>
      <c r="E3" s="22" t="s">
        <v>599</v>
      </c>
    </row>
    <row r="4" ht="30" customHeight="1" spans="1:5">
      <c r="A4" s="23">
        <v>102</v>
      </c>
      <c r="B4" s="24" t="s">
        <v>600</v>
      </c>
      <c r="C4" s="25">
        <v>0</v>
      </c>
      <c r="D4" s="25">
        <v>0</v>
      </c>
      <c r="E4" s="26"/>
    </row>
    <row r="5" ht="30" customHeight="1" spans="1:5">
      <c r="A5" s="23">
        <v>10206</v>
      </c>
      <c r="B5" s="24" t="s">
        <v>601</v>
      </c>
      <c r="C5" s="25">
        <v>0</v>
      </c>
      <c r="D5" s="25">
        <v>0</v>
      </c>
      <c r="E5" s="26"/>
    </row>
    <row r="6" ht="30" customHeight="1" spans="1:5">
      <c r="A6" s="23">
        <v>10210</v>
      </c>
      <c r="B6" s="24" t="s">
        <v>602</v>
      </c>
      <c r="C6" s="25">
        <v>0</v>
      </c>
      <c r="D6" s="25">
        <v>0</v>
      </c>
      <c r="E6" s="26"/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E24" sqref="E24"/>
    </sheetView>
  </sheetViews>
  <sheetFormatPr defaultColWidth="9" defaultRowHeight="13.5" outlineLevelRow="5" outlineLevelCol="4"/>
  <cols>
    <col min="1" max="1" width="11.625" customWidth="1"/>
    <col min="2" max="2" width="29" customWidth="1"/>
    <col min="3" max="3" width="14.875" customWidth="1"/>
    <col min="4" max="4" width="15.625" customWidth="1"/>
    <col min="5" max="5" width="12.75" customWidth="1"/>
  </cols>
  <sheetData>
    <row r="1" ht="54.75" customHeight="1" spans="1:5">
      <c r="A1" s="1" t="s">
        <v>603</v>
      </c>
      <c r="B1" s="1"/>
      <c r="C1" s="1"/>
      <c r="D1" s="1"/>
      <c r="E1" s="1"/>
    </row>
    <row r="2" ht="32.25" customHeight="1" spans="1:5">
      <c r="A2" s="2"/>
      <c r="B2" s="3"/>
      <c r="C2" s="4"/>
      <c r="D2" s="4"/>
      <c r="E2" s="5" t="s">
        <v>1</v>
      </c>
    </row>
    <row r="3" ht="30.75" customHeight="1" spans="1:5">
      <c r="A3" s="6" t="s">
        <v>192</v>
      </c>
      <c r="B3" s="7" t="s">
        <v>193</v>
      </c>
      <c r="C3" s="8" t="s">
        <v>97</v>
      </c>
      <c r="D3" s="8" t="s">
        <v>98</v>
      </c>
      <c r="E3" s="7" t="s">
        <v>599</v>
      </c>
    </row>
    <row r="4" ht="30" customHeight="1" spans="1:5">
      <c r="A4" s="9">
        <v>209</v>
      </c>
      <c r="B4" s="10" t="s">
        <v>604</v>
      </c>
      <c r="C4" s="11">
        <v>0</v>
      </c>
      <c r="D4" s="11">
        <v>0</v>
      </c>
      <c r="E4" s="12"/>
    </row>
    <row r="5" ht="30" customHeight="1" spans="1:5">
      <c r="A5" s="9">
        <v>20906</v>
      </c>
      <c r="B5" s="10" t="s">
        <v>605</v>
      </c>
      <c r="C5" s="11">
        <v>0</v>
      </c>
      <c r="D5" s="11">
        <v>0</v>
      </c>
      <c r="E5" s="12"/>
    </row>
    <row r="6" ht="30" customHeight="1" spans="1:5">
      <c r="A6" s="9">
        <v>20910</v>
      </c>
      <c r="B6" s="10" t="s">
        <v>606</v>
      </c>
      <c r="C6" s="11">
        <v>0</v>
      </c>
      <c r="D6" s="11">
        <v>0</v>
      </c>
      <c r="E6" s="12"/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J22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C22" sqref="C22"/>
    </sheetView>
  </sheetViews>
  <sheetFormatPr defaultColWidth="9" defaultRowHeight="13.5"/>
  <cols>
    <col min="1" max="1" width="21.625" style="57" customWidth="1"/>
    <col min="2" max="2" width="12.75" style="57" customWidth="1"/>
    <col min="3" max="3" width="12.25" style="57" customWidth="1"/>
    <col min="4" max="4" width="11" style="57" hidden="1" customWidth="1"/>
    <col min="5" max="5" width="12.75" style="57" customWidth="1"/>
    <col min="6" max="6" width="14.625" style="57" customWidth="1"/>
    <col min="7" max="7" width="15.75" style="57" customWidth="1"/>
    <col min="8" max="16384" width="9" style="57"/>
  </cols>
  <sheetData>
    <row r="1" ht="50.25" customHeight="1" spans="1:7">
      <c r="A1" s="200" t="s">
        <v>30</v>
      </c>
      <c r="B1" s="201"/>
      <c r="C1" s="201"/>
      <c r="D1" s="201"/>
      <c r="E1" s="201"/>
      <c r="F1" s="201"/>
      <c r="G1" s="201"/>
    </row>
    <row r="2" ht="27" customHeight="1" spans="6:7">
      <c r="F2" s="163" t="s">
        <v>1</v>
      </c>
      <c r="G2" s="163"/>
    </row>
    <row r="3" s="199" customFormat="1" ht="48" customHeight="1" spans="1:7">
      <c r="A3" s="202" t="s">
        <v>31</v>
      </c>
      <c r="B3" s="180" t="s">
        <v>32</v>
      </c>
      <c r="C3" s="180" t="s">
        <v>33</v>
      </c>
      <c r="D3" s="180" t="s">
        <v>34</v>
      </c>
      <c r="E3" s="180" t="s">
        <v>35</v>
      </c>
      <c r="F3" s="180" t="s">
        <v>36</v>
      </c>
      <c r="G3" s="203" t="s">
        <v>7</v>
      </c>
    </row>
    <row r="4" ht="30" customHeight="1" spans="1:7">
      <c r="A4" s="155" t="s">
        <v>8</v>
      </c>
      <c r="B4" s="154">
        <f>SUM(B5:B22)</f>
        <v>64672</v>
      </c>
      <c r="C4" s="154">
        <f>SUM(C5:C22)</f>
        <v>69095</v>
      </c>
      <c r="D4" s="154">
        <f>SUM(D5:D22)</f>
        <v>49723</v>
      </c>
      <c r="E4" s="154">
        <f>SUM(E5:E22)</f>
        <v>49723</v>
      </c>
      <c r="F4" s="154">
        <f>ROUND(E4/D4*100,1)</f>
        <v>100</v>
      </c>
      <c r="G4" s="204">
        <f t="shared" ref="G4:G7" si="0">ROUND(E4/B4*100-100,1)</f>
        <v>-23.1</v>
      </c>
    </row>
    <row r="5" ht="30" customHeight="1" spans="1:7">
      <c r="A5" s="139" t="s">
        <v>37</v>
      </c>
      <c r="B5" s="54">
        <v>393</v>
      </c>
      <c r="C5" s="54">
        <v>350</v>
      </c>
      <c r="D5" s="54">
        <v>301</v>
      </c>
      <c r="E5" s="54">
        <v>301</v>
      </c>
      <c r="F5" s="154">
        <f>ROUND(E5/D5*100,1)</f>
        <v>100</v>
      </c>
      <c r="G5" s="205">
        <f t="shared" si="0"/>
        <v>-23.4</v>
      </c>
    </row>
    <row r="6" ht="30" customHeight="1" spans="1:7">
      <c r="A6" s="139" t="s">
        <v>38</v>
      </c>
      <c r="B6" s="54"/>
      <c r="C6" s="54"/>
      <c r="D6" s="54"/>
      <c r="E6" s="54"/>
      <c r="F6" s="154"/>
      <c r="G6" s="205"/>
    </row>
    <row r="7" ht="30" customHeight="1" spans="1:7">
      <c r="A7" s="139" t="s">
        <v>39</v>
      </c>
      <c r="B7" s="54">
        <v>6905</v>
      </c>
      <c r="C7" s="54">
        <v>8028</v>
      </c>
      <c r="D7" s="54">
        <v>6735</v>
      </c>
      <c r="E7" s="54">
        <v>6735</v>
      </c>
      <c r="F7" s="154">
        <f>ROUND(E7/D7*100,1)</f>
        <v>100</v>
      </c>
      <c r="G7" s="205">
        <f t="shared" si="0"/>
        <v>-2.5</v>
      </c>
    </row>
    <row r="8" ht="30" customHeight="1" spans="1:7">
      <c r="A8" s="139" t="s">
        <v>40</v>
      </c>
      <c r="B8" s="54"/>
      <c r="C8" s="54"/>
      <c r="D8" s="54">
        <v>110</v>
      </c>
      <c r="E8" s="54">
        <v>110</v>
      </c>
      <c r="F8" s="154"/>
      <c r="G8" s="205"/>
    </row>
    <row r="9" ht="30" customHeight="1" spans="1:10">
      <c r="A9" s="139" t="s">
        <v>41</v>
      </c>
      <c r="B9" s="54"/>
      <c r="C9" s="54"/>
      <c r="D9" s="54">
        <v>0</v>
      </c>
      <c r="E9" s="54"/>
      <c r="F9" s="154"/>
      <c r="G9" s="205"/>
      <c r="J9" s="208"/>
    </row>
    <row r="10" ht="30" customHeight="1" spans="1:7">
      <c r="A10" s="139" t="s">
        <v>42</v>
      </c>
      <c r="B10" s="54">
        <v>2239</v>
      </c>
      <c r="C10" s="54">
        <v>5089</v>
      </c>
      <c r="D10" s="54">
        <v>2512</v>
      </c>
      <c r="E10" s="54">
        <v>2512</v>
      </c>
      <c r="F10" s="154">
        <f t="shared" ref="F10:F22" si="1">ROUND(E10/D10*100,1)</f>
        <v>100</v>
      </c>
      <c r="G10" s="205">
        <f t="shared" ref="G10:G22" si="2">ROUND(E10/B10*100-100,1)</f>
        <v>12.2</v>
      </c>
    </row>
    <row r="11" ht="30" customHeight="1" spans="1:7">
      <c r="A11" s="141" t="s">
        <v>43</v>
      </c>
      <c r="B11" s="54">
        <v>1116</v>
      </c>
      <c r="C11" s="54">
        <v>1157</v>
      </c>
      <c r="D11" s="54">
        <v>1193</v>
      </c>
      <c r="E11" s="54">
        <v>1193</v>
      </c>
      <c r="F11" s="154">
        <f t="shared" si="1"/>
        <v>100</v>
      </c>
      <c r="G11" s="205">
        <f t="shared" si="2"/>
        <v>6.9</v>
      </c>
    </row>
    <row r="12" ht="30" customHeight="1" spans="1:7">
      <c r="A12" s="141" t="s">
        <v>44</v>
      </c>
      <c r="B12" s="54">
        <v>102</v>
      </c>
      <c r="C12" s="54">
        <v>25</v>
      </c>
      <c r="D12" s="54">
        <v>361</v>
      </c>
      <c r="E12" s="54">
        <v>361</v>
      </c>
      <c r="F12" s="154">
        <f t="shared" si="1"/>
        <v>100</v>
      </c>
      <c r="G12" s="205">
        <f t="shared" si="2"/>
        <v>253.9</v>
      </c>
    </row>
    <row r="13" ht="30" customHeight="1" spans="1:7">
      <c r="A13" s="139" t="s">
        <v>45</v>
      </c>
      <c r="B13" s="54">
        <v>22170</v>
      </c>
      <c r="C13" s="54">
        <v>21966</v>
      </c>
      <c r="D13" s="54">
        <v>22141</v>
      </c>
      <c r="E13" s="54">
        <v>22141</v>
      </c>
      <c r="F13" s="154">
        <f t="shared" si="1"/>
        <v>100</v>
      </c>
      <c r="G13" s="205">
        <f t="shared" si="2"/>
        <v>-0.1</v>
      </c>
    </row>
    <row r="14" ht="30" customHeight="1" spans="1:7">
      <c r="A14" s="139" t="s">
        <v>46</v>
      </c>
      <c r="B14" s="54">
        <v>863</v>
      </c>
      <c r="C14" s="54"/>
      <c r="D14" s="54"/>
      <c r="E14" s="54"/>
      <c r="F14" s="154"/>
      <c r="G14" s="205">
        <f t="shared" si="2"/>
        <v>-100</v>
      </c>
    </row>
    <row r="15" ht="30" customHeight="1" spans="1:7">
      <c r="A15" s="139" t="s">
        <v>47</v>
      </c>
      <c r="B15" s="54"/>
      <c r="C15" s="54"/>
      <c r="D15" s="54"/>
      <c r="E15" s="54"/>
      <c r="F15" s="154"/>
      <c r="G15" s="205"/>
    </row>
    <row r="16" ht="30" customHeight="1" spans="1:7">
      <c r="A16" s="141" t="s">
        <v>48</v>
      </c>
      <c r="B16" s="54">
        <v>15176</v>
      </c>
      <c r="C16" s="54">
        <v>21770</v>
      </c>
      <c r="D16" s="54">
        <v>4809</v>
      </c>
      <c r="E16" s="54">
        <v>4809</v>
      </c>
      <c r="F16" s="154">
        <v>100</v>
      </c>
      <c r="G16" s="205">
        <f t="shared" si="2"/>
        <v>-68.3</v>
      </c>
    </row>
    <row r="17" ht="30" customHeight="1" spans="1:7">
      <c r="A17" s="139" t="s">
        <v>49</v>
      </c>
      <c r="B17" s="54"/>
      <c r="C17" s="54"/>
      <c r="D17" s="54"/>
      <c r="E17" s="54"/>
      <c r="F17" s="154"/>
      <c r="G17" s="205"/>
    </row>
    <row r="18" ht="30" customHeight="1" spans="1:7">
      <c r="A18" s="139" t="s">
        <v>50</v>
      </c>
      <c r="B18" s="54"/>
      <c r="C18" s="54"/>
      <c r="D18" s="54"/>
      <c r="E18" s="54"/>
      <c r="F18" s="154"/>
      <c r="G18" s="205"/>
    </row>
    <row r="19" ht="30" customHeight="1" spans="1:7">
      <c r="A19" s="139" t="s">
        <v>51</v>
      </c>
      <c r="B19" s="54">
        <v>15548</v>
      </c>
      <c r="C19" s="54">
        <v>5989</v>
      </c>
      <c r="D19" s="54">
        <v>11400</v>
      </c>
      <c r="E19" s="54">
        <v>11400</v>
      </c>
      <c r="F19" s="154">
        <f t="shared" si="1"/>
        <v>100</v>
      </c>
      <c r="G19" s="205">
        <f t="shared" si="2"/>
        <v>-26.7</v>
      </c>
    </row>
    <row r="20" ht="30" customHeight="1" spans="1:7">
      <c r="A20" s="139" t="s">
        <v>52</v>
      </c>
      <c r="B20" s="54">
        <v>151</v>
      </c>
      <c r="C20" s="54">
        <v>170</v>
      </c>
      <c r="D20" s="54">
        <v>152</v>
      </c>
      <c r="E20" s="54">
        <v>152</v>
      </c>
      <c r="F20" s="154">
        <f t="shared" si="1"/>
        <v>100</v>
      </c>
      <c r="G20" s="205">
        <v>-3.8</v>
      </c>
    </row>
    <row r="21" ht="30" customHeight="1" spans="1:7">
      <c r="A21" s="139" t="s">
        <v>53</v>
      </c>
      <c r="B21" s="54"/>
      <c r="C21" s="54">
        <v>1500</v>
      </c>
      <c r="D21" s="54">
        <v>0</v>
      </c>
      <c r="E21" s="54"/>
      <c r="F21" s="154"/>
      <c r="G21" s="205"/>
    </row>
    <row r="22" ht="30" customHeight="1" spans="1:7">
      <c r="A22" s="142" t="s">
        <v>54</v>
      </c>
      <c r="B22" s="150">
        <v>9</v>
      </c>
      <c r="C22" s="150">
        <v>3051</v>
      </c>
      <c r="D22" s="150">
        <v>9</v>
      </c>
      <c r="E22" s="150">
        <v>9</v>
      </c>
      <c r="F22" s="206">
        <f t="shared" si="1"/>
        <v>100</v>
      </c>
      <c r="G22" s="207">
        <f t="shared" si="2"/>
        <v>0</v>
      </c>
    </row>
  </sheetData>
  <mergeCells count="2">
    <mergeCell ref="A1:G1"/>
    <mergeCell ref="F2:G2"/>
  </mergeCells>
  <pageMargins left="1.02916666666667" right="0.432638888888889" top="0.968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13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F12" sqref="F12"/>
    </sheetView>
  </sheetViews>
  <sheetFormatPr defaultColWidth="9" defaultRowHeight="13.5" outlineLevelCol="5"/>
  <cols>
    <col min="1" max="1" width="29" customWidth="1"/>
    <col min="2" max="2" width="11.125" customWidth="1"/>
    <col min="3" max="3" width="9.375" customWidth="1"/>
    <col min="4" max="5" width="9.75" customWidth="1"/>
    <col min="6" max="6" width="9.375" customWidth="1"/>
  </cols>
  <sheetData>
    <row r="1" ht="54.75" customHeight="1" spans="1:6">
      <c r="A1" s="186" t="s">
        <v>55</v>
      </c>
      <c r="B1" s="186"/>
      <c r="C1" s="186"/>
      <c r="D1" s="186"/>
      <c r="E1" s="186"/>
      <c r="F1" s="186"/>
    </row>
    <row r="2" ht="21.75" customHeight="1" spans="1:6">
      <c r="A2" s="187"/>
      <c r="B2" s="187"/>
      <c r="C2" s="187"/>
      <c r="D2" s="187"/>
      <c r="E2" s="187"/>
      <c r="F2" s="188" t="s">
        <v>1</v>
      </c>
    </row>
    <row r="3" ht="57.75" customHeight="1" spans="1:6">
      <c r="A3" s="189" t="s">
        <v>31</v>
      </c>
      <c r="B3" s="190" t="s">
        <v>56</v>
      </c>
      <c r="C3" s="191" t="s">
        <v>57</v>
      </c>
      <c r="D3" s="191" t="s">
        <v>35</v>
      </c>
      <c r="E3" s="191" t="s">
        <v>58</v>
      </c>
      <c r="F3" s="192" t="s">
        <v>7</v>
      </c>
    </row>
    <row r="4" ht="30" customHeight="1" spans="1:6">
      <c r="A4" s="193" t="s">
        <v>59</v>
      </c>
      <c r="B4" s="194">
        <f>SUM(B5:B13)</f>
        <v>212829</v>
      </c>
      <c r="C4" s="194">
        <f>SUM(C5:C12)</f>
        <v>250000</v>
      </c>
      <c r="D4" s="194">
        <f>SUM(D5:D13)</f>
        <v>209824</v>
      </c>
      <c r="E4" s="195">
        <f>ROUND(D4/C4*100,1)</f>
        <v>83.9</v>
      </c>
      <c r="F4" s="196">
        <f>ROUND(D4/B4*100-100,1)</f>
        <v>-1.4</v>
      </c>
    </row>
    <row r="5" ht="30" customHeight="1" spans="1:6">
      <c r="A5" s="197" t="s">
        <v>60</v>
      </c>
      <c r="B5" s="194"/>
      <c r="C5" s="181"/>
      <c r="D5" s="194"/>
      <c r="E5" s="195"/>
      <c r="F5" s="196"/>
    </row>
    <row r="6" ht="30" customHeight="1" spans="1:6">
      <c r="A6" s="197" t="s">
        <v>61</v>
      </c>
      <c r="B6" s="194"/>
      <c r="C6" s="181"/>
      <c r="D6" s="194"/>
      <c r="E6" s="195"/>
      <c r="F6" s="196"/>
    </row>
    <row r="7" ht="30" customHeight="1" spans="1:6">
      <c r="A7" s="197" t="s">
        <v>62</v>
      </c>
      <c r="B7" s="194"/>
      <c r="C7" s="181"/>
      <c r="D7" s="194"/>
      <c r="E7" s="195"/>
      <c r="F7" s="196"/>
    </row>
    <row r="8" ht="30" customHeight="1" spans="1:6">
      <c r="A8" s="197" t="s">
        <v>63</v>
      </c>
      <c r="B8" s="194"/>
      <c r="C8" s="181"/>
      <c r="D8" s="194"/>
      <c r="E8" s="195"/>
      <c r="F8" s="196"/>
    </row>
    <row r="9" ht="30" customHeight="1" spans="1:6">
      <c r="A9" s="197" t="s">
        <v>64</v>
      </c>
      <c r="B9" s="194">
        <v>3785</v>
      </c>
      <c r="C9" s="181">
        <v>3000</v>
      </c>
      <c r="D9" s="194">
        <v>5038</v>
      </c>
      <c r="E9" s="195">
        <f t="shared" ref="E9:E12" si="0">ROUND(D9/C9*100,1)</f>
        <v>167.9</v>
      </c>
      <c r="F9" s="196">
        <f t="shared" ref="F9:F12" si="1">ROUND(D9/B9*100-100,1)</f>
        <v>33.1</v>
      </c>
    </row>
    <row r="10" ht="30" customHeight="1" spans="1:6">
      <c r="A10" s="197" t="s">
        <v>65</v>
      </c>
      <c r="B10" s="194">
        <v>1587</v>
      </c>
      <c r="C10" s="181">
        <v>2000</v>
      </c>
      <c r="D10" s="194">
        <v>1059</v>
      </c>
      <c r="E10" s="195">
        <f t="shared" si="0"/>
        <v>53</v>
      </c>
      <c r="F10" s="196">
        <f t="shared" si="1"/>
        <v>-33.3</v>
      </c>
    </row>
    <row r="11" ht="30" customHeight="1" spans="1:6">
      <c r="A11" s="197" t="s">
        <v>66</v>
      </c>
      <c r="B11" s="194">
        <v>186520</v>
      </c>
      <c r="C11" s="181">
        <v>225000</v>
      </c>
      <c r="D11" s="194">
        <v>192980</v>
      </c>
      <c r="E11" s="195">
        <f t="shared" si="0"/>
        <v>85.8</v>
      </c>
      <c r="F11" s="196">
        <f t="shared" si="1"/>
        <v>3.5</v>
      </c>
    </row>
    <row r="12" ht="30" customHeight="1" spans="1:6">
      <c r="A12" s="197" t="s">
        <v>67</v>
      </c>
      <c r="B12" s="194">
        <v>20937</v>
      </c>
      <c r="C12" s="181">
        <v>20000</v>
      </c>
      <c r="D12" s="194">
        <v>10747</v>
      </c>
      <c r="E12" s="195">
        <f t="shared" si="0"/>
        <v>53.7</v>
      </c>
      <c r="F12" s="196">
        <f t="shared" si="1"/>
        <v>-48.7</v>
      </c>
    </row>
    <row r="13" ht="30.95" customHeight="1" spans="1:6">
      <c r="A13" s="198" t="s">
        <v>68</v>
      </c>
      <c r="B13" s="133"/>
      <c r="C13" s="133"/>
      <c r="D13" s="133"/>
      <c r="E13" s="133"/>
      <c r="F13" s="134"/>
    </row>
  </sheetData>
  <mergeCells count="1">
    <mergeCell ref="A1:F1"/>
  </mergeCells>
  <pageMargins left="0.75" right="0.16875" top="1.4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G16"/>
  <sheetViews>
    <sheetView showGridLines="0" tabSelected="1" topLeftCell="A2" workbookViewId="0">
      <selection activeCell="I7" sqref="I7"/>
    </sheetView>
  </sheetViews>
  <sheetFormatPr defaultColWidth="9" defaultRowHeight="13.5" outlineLevelCol="6"/>
  <cols>
    <col min="1" max="1" width="32" style="57" customWidth="1"/>
    <col min="2" max="2" width="10.875" style="57" customWidth="1"/>
    <col min="3" max="3" width="10.125" style="57" customWidth="1"/>
    <col min="4" max="4" width="9.125" style="57" customWidth="1"/>
    <col min="5" max="5" width="9" style="57" customWidth="1"/>
    <col min="6" max="6" width="11.375" style="57" customWidth="1"/>
    <col min="7" max="7" width="11.875" style="57" customWidth="1"/>
    <col min="8" max="16384" width="9" style="57"/>
  </cols>
  <sheetData>
    <row r="1" ht="45.75" customHeight="1" spans="1:7">
      <c r="A1" s="177" t="s">
        <v>69</v>
      </c>
      <c r="B1" s="177"/>
      <c r="C1" s="177"/>
      <c r="D1" s="177"/>
      <c r="E1" s="177"/>
      <c r="F1" s="177"/>
      <c r="G1" s="177"/>
    </row>
    <row r="2" ht="27.75" customHeight="1" spans="1:7">
      <c r="A2" s="178"/>
      <c r="B2" s="178"/>
      <c r="C2" s="178"/>
      <c r="D2" s="178"/>
      <c r="E2" s="178"/>
      <c r="F2" s="179" t="s">
        <v>1</v>
      </c>
      <c r="G2" s="179"/>
    </row>
    <row r="3" ht="51.75" customHeight="1" spans="1:7">
      <c r="A3" s="180" t="s">
        <v>31</v>
      </c>
      <c r="B3" s="180" t="s">
        <v>70</v>
      </c>
      <c r="C3" s="180" t="s">
        <v>57</v>
      </c>
      <c r="D3" s="180" t="s">
        <v>71</v>
      </c>
      <c r="E3" s="180" t="s">
        <v>72</v>
      </c>
      <c r="F3" s="180" t="s">
        <v>73</v>
      </c>
      <c r="G3" s="180" t="s">
        <v>7</v>
      </c>
    </row>
    <row r="4" ht="30" customHeight="1" spans="1:7">
      <c r="A4" s="173" t="s">
        <v>8</v>
      </c>
      <c r="B4" s="181">
        <f>SUM(B5:B15)</f>
        <v>185021</v>
      </c>
      <c r="C4" s="181">
        <f>SUM(C5:C16)</f>
        <v>250107</v>
      </c>
      <c r="D4" s="182">
        <f>SUM(D5:D16)</f>
        <v>193450</v>
      </c>
      <c r="E4" s="181">
        <f>SUM(E5:E16)</f>
        <v>189474</v>
      </c>
      <c r="F4" s="183">
        <f>ROUND(E4/D4*100,1)</f>
        <v>97.9</v>
      </c>
      <c r="G4" s="184">
        <f>ROUND(E4/B4*100-100,1)</f>
        <v>2.4</v>
      </c>
    </row>
    <row r="5" ht="30" customHeight="1" spans="1:7">
      <c r="A5" s="185" t="s">
        <v>74</v>
      </c>
      <c r="B5" s="181"/>
      <c r="C5" s="181"/>
      <c r="D5" s="181"/>
      <c r="E5" s="181"/>
      <c r="F5" s="184"/>
      <c r="G5" s="184"/>
    </row>
    <row r="6" ht="30" customHeight="1" spans="1:7">
      <c r="A6" s="185" t="s">
        <v>75</v>
      </c>
      <c r="B6" s="181"/>
      <c r="C6" s="181"/>
      <c r="D6" s="181"/>
      <c r="E6" s="181"/>
      <c r="F6" s="184"/>
      <c r="G6" s="184"/>
    </row>
    <row r="7" ht="30" customHeight="1" spans="1:7">
      <c r="A7" s="185" t="s">
        <v>76</v>
      </c>
      <c r="B7" s="181"/>
      <c r="C7" s="181"/>
      <c r="D7" s="181"/>
      <c r="E7" s="181"/>
      <c r="F7" s="184"/>
      <c r="G7" s="184"/>
    </row>
    <row r="8" ht="30" customHeight="1" spans="1:7">
      <c r="A8" s="185" t="s">
        <v>77</v>
      </c>
      <c r="B8" s="181"/>
      <c r="C8" s="181"/>
      <c r="D8" s="181"/>
      <c r="E8" s="181"/>
      <c r="F8" s="184"/>
      <c r="G8" s="184"/>
    </row>
    <row r="9" ht="30" customHeight="1" spans="1:7">
      <c r="A9" s="185" t="s">
        <v>78</v>
      </c>
      <c r="B9" s="181">
        <v>162084</v>
      </c>
      <c r="C9" s="181">
        <v>225106</v>
      </c>
      <c r="D9" s="182">
        <v>167202</v>
      </c>
      <c r="E9" s="181">
        <v>163767</v>
      </c>
      <c r="F9" s="183">
        <f>ROUND(E9/D9*100,1)</f>
        <v>97.9</v>
      </c>
      <c r="G9" s="184">
        <f>ROUND(E9/B9*100-100,1)</f>
        <v>1</v>
      </c>
    </row>
    <row r="10" ht="30" customHeight="1" spans="1:7">
      <c r="A10" s="185" t="s">
        <v>79</v>
      </c>
      <c r="B10" s="181">
        <v>15460</v>
      </c>
      <c r="C10" s="181">
        <v>20000</v>
      </c>
      <c r="D10" s="182">
        <v>10747</v>
      </c>
      <c r="E10" s="181">
        <v>10206</v>
      </c>
      <c r="F10" s="183">
        <f>ROUND(E10/D10*100,1)</f>
        <v>95</v>
      </c>
      <c r="G10" s="184">
        <f t="shared" ref="G10:G13" si="0">ROUND(E10/B10*100-100,1)</f>
        <v>-34</v>
      </c>
    </row>
    <row r="11" ht="30" customHeight="1" spans="1:7">
      <c r="A11" s="185" t="s">
        <v>80</v>
      </c>
      <c r="B11" s="181"/>
      <c r="C11" s="181">
        <v>3000</v>
      </c>
      <c r="D11" s="181"/>
      <c r="E11" s="181"/>
      <c r="F11" s="184"/>
      <c r="G11" s="184"/>
    </row>
    <row r="12" ht="30" customHeight="1" spans="1:7">
      <c r="A12" s="185" t="s">
        <v>81</v>
      </c>
      <c r="B12" s="181"/>
      <c r="C12" s="181"/>
      <c r="D12" s="181"/>
      <c r="E12" s="181"/>
      <c r="F12" s="184"/>
      <c r="G12" s="184"/>
    </row>
    <row r="13" ht="30" customHeight="1" spans="1:7">
      <c r="A13" s="185" t="s">
        <v>82</v>
      </c>
      <c r="B13" s="181">
        <v>2477</v>
      </c>
      <c r="C13" s="181"/>
      <c r="D13" s="181">
        <v>2500</v>
      </c>
      <c r="E13" s="181">
        <v>2500</v>
      </c>
      <c r="F13" s="184">
        <v>100</v>
      </c>
      <c r="G13" s="184">
        <f t="shared" si="0"/>
        <v>0.9</v>
      </c>
    </row>
    <row r="14" ht="30" customHeight="1" spans="1:7">
      <c r="A14" s="185" t="s">
        <v>83</v>
      </c>
      <c r="B14" s="181"/>
      <c r="C14" s="181">
        <v>2000</v>
      </c>
      <c r="D14" s="181"/>
      <c r="E14" s="181"/>
      <c r="F14" s="184"/>
      <c r="G14" s="184"/>
    </row>
    <row r="15" ht="27.95" customHeight="1" spans="1:7">
      <c r="A15" s="185" t="s">
        <v>84</v>
      </c>
      <c r="B15" s="181">
        <v>5000</v>
      </c>
      <c r="C15" s="181"/>
      <c r="D15" s="181">
        <v>13000</v>
      </c>
      <c r="E15" s="181">
        <v>13000</v>
      </c>
      <c r="F15" s="184">
        <v>100</v>
      </c>
      <c r="G15" s="184"/>
    </row>
    <row r="16" ht="30" customHeight="1" spans="1:7">
      <c r="A16" s="185" t="s">
        <v>85</v>
      </c>
      <c r="B16" s="54"/>
      <c r="C16" s="54">
        <v>1</v>
      </c>
      <c r="D16" s="54">
        <v>1</v>
      </c>
      <c r="E16" s="54">
        <v>1</v>
      </c>
      <c r="F16" s="54"/>
      <c r="G16" s="54"/>
    </row>
  </sheetData>
  <mergeCells count="2">
    <mergeCell ref="A1:G1"/>
    <mergeCell ref="F2:G2"/>
  </mergeCells>
  <pageMargins left="0.709027777777778" right="0.709027777777778" top="1.25902777777778" bottom="0.75" header="0.309027777777778" footer="0.309027777777778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E11"/>
  <sheetViews>
    <sheetView workbookViewId="0">
      <selection activeCell="C12" sqref="C12"/>
    </sheetView>
  </sheetViews>
  <sheetFormatPr defaultColWidth="9" defaultRowHeight="13.5" outlineLevelCol="4"/>
  <cols>
    <col min="1" max="1" width="19.375" customWidth="1"/>
    <col min="2" max="2" width="20.625" customWidth="1"/>
    <col min="3" max="3" width="14.5" customWidth="1"/>
    <col min="4" max="4" width="14.125" customWidth="1"/>
    <col min="5" max="5" width="14.875" customWidth="1"/>
  </cols>
  <sheetData>
    <row r="1" ht="62.25" customHeight="1" spans="1:5">
      <c r="A1" s="169" t="s">
        <v>86</v>
      </c>
      <c r="B1" s="169"/>
      <c r="C1" s="169"/>
      <c r="D1" s="169"/>
      <c r="E1" s="169"/>
    </row>
    <row r="2" ht="30" customHeight="1" spans="1:5">
      <c r="A2" s="170"/>
      <c r="B2" s="170"/>
      <c r="C2" s="170"/>
      <c r="D2" s="170"/>
      <c r="E2" s="171" t="s">
        <v>1</v>
      </c>
    </row>
    <row r="3" ht="30" customHeight="1" spans="1:5">
      <c r="A3" s="126" t="s">
        <v>87</v>
      </c>
      <c r="B3" s="127" t="s">
        <v>88</v>
      </c>
      <c r="C3" s="127" t="s">
        <v>33</v>
      </c>
      <c r="D3" s="127" t="s">
        <v>35</v>
      </c>
      <c r="E3" s="129" t="s">
        <v>89</v>
      </c>
    </row>
    <row r="4" ht="30" customHeight="1" spans="1:5">
      <c r="A4" s="172" t="s">
        <v>8</v>
      </c>
      <c r="B4" s="173" t="s">
        <v>90</v>
      </c>
      <c r="C4" s="173">
        <f>C6+C10</f>
        <v>0</v>
      </c>
      <c r="D4" s="173">
        <f>D6+D10</f>
        <v>0</v>
      </c>
      <c r="E4" s="174">
        <v>0</v>
      </c>
    </row>
    <row r="5" ht="30" customHeight="1" spans="1:5">
      <c r="A5" s="172"/>
      <c r="B5" s="173" t="s">
        <v>91</v>
      </c>
      <c r="C5" s="173">
        <f>C7+C11</f>
        <v>0</v>
      </c>
      <c r="D5" s="173">
        <f>D7+D11</f>
        <v>0</v>
      </c>
      <c r="E5" s="174">
        <v>0</v>
      </c>
    </row>
    <row r="6" ht="30" customHeight="1" spans="1:5">
      <c r="A6" s="172" t="s">
        <v>92</v>
      </c>
      <c r="B6" s="173" t="s">
        <v>90</v>
      </c>
      <c r="C6" s="173">
        <v>0</v>
      </c>
      <c r="D6" s="173">
        <v>0</v>
      </c>
      <c r="E6" s="174">
        <v>0</v>
      </c>
    </row>
    <row r="7" ht="30" customHeight="1" spans="1:5">
      <c r="A7" s="172"/>
      <c r="B7" s="173" t="s">
        <v>91</v>
      </c>
      <c r="C7" s="173">
        <v>0</v>
      </c>
      <c r="D7" s="173">
        <v>0</v>
      </c>
      <c r="E7" s="174">
        <v>0</v>
      </c>
    </row>
    <row r="8" ht="30" hidden="1" customHeight="1" spans="1:5">
      <c r="A8" s="175" t="s">
        <v>93</v>
      </c>
      <c r="B8" s="173" t="s">
        <v>90</v>
      </c>
      <c r="C8" s="173"/>
      <c r="D8" s="173"/>
      <c r="E8" s="174">
        <v>96</v>
      </c>
    </row>
    <row r="9" ht="30" hidden="1" customHeight="1" spans="1:5">
      <c r="A9" s="176"/>
      <c r="B9" s="173" t="s">
        <v>91</v>
      </c>
      <c r="C9" s="173"/>
      <c r="D9" s="173"/>
      <c r="E9" s="174"/>
    </row>
    <row r="10" ht="30" customHeight="1" spans="1:5">
      <c r="A10" s="172" t="s">
        <v>94</v>
      </c>
      <c r="B10" s="173" t="s">
        <v>90</v>
      </c>
      <c r="C10" s="173">
        <v>0</v>
      </c>
      <c r="D10" s="173">
        <v>0</v>
      </c>
      <c r="E10" s="174">
        <v>0</v>
      </c>
    </row>
    <row r="11" ht="30" customHeight="1" spans="1:5">
      <c r="A11" s="172"/>
      <c r="B11" s="173" t="s">
        <v>91</v>
      </c>
      <c r="C11" s="173">
        <v>0</v>
      </c>
      <c r="D11" s="173">
        <v>0</v>
      </c>
      <c r="E11" s="174">
        <v>0</v>
      </c>
    </row>
  </sheetData>
  <mergeCells count="5">
    <mergeCell ref="A1:E1"/>
    <mergeCell ref="A4:A5"/>
    <mergeCell ref="A6:A7"/>
    <mergeCell ref="A8:A9"/>
    <mergeCell ref="A10:A1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K29"/>
  <sheetViews>
    <sheetView topLeftCell="A2" workbookViewId="0">
      <selection activeCell="I25" sqref="I25"/>
    </sheetView>
  </sheetViews>
  <sheetFormatPr defaultColWidth="9" defaultRowHeight="13.5"/>
  <cols>
    <col min="1" max="1" width="27.25" style="57" customWidth="1"/>
    <col min="2" max="2" width="8.25" style="57" customWidth="1"/>
    <col min="3" max="3" width="8.375" style="57" customWidth="1"/>
    <col min="4" max="4" width="8.25" style="57" customWidth="1"/>
    <col min="5" max="5" width="9" style="57"/>
    <col min="6" max="6" width="8.5" style="57" customWidth="1"/>
    <col min="7" max="7" width="34.375" style="57" customWidth="1"/>
    <col min="8" max="8" width="8.5" style="57" customWidth="1"/>
    <col min="9" max="9" width="9" style="57" customWidth="1"/>
    <col min="10" max="10" width="9.125" style="57" customWidth="1"/>
    <col min="11" max="11" width="9" style="57" customWidth="1"/>
    <col min="12" max="16384" width="9" style="57"/>
  </cols>
  <sheetData>
    <row r="1" ht="37.5" customHeight="1" spans="1:11">
      <c r="A1" s="135" t="s">
        <v>95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14.25" spans="10:11">
      <c r="J2" s="163" t="s">
        <v>1</v>
      </c>
      <c r="K2" s="163"/>
    </row>
    <row r="3" ht="30" customHeight="1" spans="1:11">
      <c r="A3" s="152" t="s">
        <v>96</v>
      </c>
      <c r="B3" s="146" t="s">
        <v>35</v>
      </c>
      <c r="C3" s="146" t="s">
        <v>97</v>
      </c>
      <c r="D3" s="146" t="s">
        <v>98</v>
      </c>
      <c r="E3" s="146" t="s">
        <v>99</v>
      </c>
      <c r="F3" s="146" t="s">
        <v>100</v>
      </c>
      <c r="G3" s="146" t="s">
        <v>2</v>
      </c>
      <c r="H3" s="146" t="s">
        <v>72</v>
      </c>
      <c r="I3" s="146" t="s">
        <v>101</v>
      </c>
      <c r="J3" s="146" t="s">
        <v>102</v>
      </c>
      <c r="K3" s="164" t="s">
        <v>99</v>
      </c>
    </row>
    <row r="4" ht="20.1" customHeight="1" spans="1:11">
      <c r="A4" s="153" t="s">
        <v>103</v>
      </c>
      <c r="B4" s="154">
        <f>B5+B24+C30</f>
        <v>316097</v>
      </c>
      <c r="C4" s="154">
        <f>C5+C24+B30</f>
        <v>331547</v>
      </c>
      <c r="D4" s="154">
        <f>D5+D24+D30</f>
        <v>307661</v>
      </c>
      <c r="E4" s="154">
        <f>E5+E24+E30</f>
        <v>-23886</v>
      </c>
      <c r="F4" s="154">
        <f>F5+F24+F30</f>
        <v>-8436</v>
      </c>
      <c r="G4" s="65" t="s">
        <v>104</v>
      </c>
      <c r="H4" s="154">
        <f>H5+H24+H30</f>
        <v>316907</v>
      </c>
      <c r="I4" s="154">
        <f>I5+I24+I30</f>
        <v>331547</v>
      </c>
      <c r="J4" s="154">
        <f>J5+J24+J30</f>
        <v>307661</v>
      </c>
      <c r="K4" s="165">
        <f>J4-I4</f>
        <v>-23886</v>
      </c>
    </row>
    <row r="5" ht="20.1" customHeight="1" spans="1:11">
      <c r="A5" s="155" t="s">
        <v>105</v>
      </c>
      <c r="B5" s="154">
        <f>B6+B10</f>
        <v>93063</v>
      </c>
      <c r="C5" s="154">
        <f>C6+C10</f>
        <v>81440</v>
      </c>
      <c r="D5" s="154">
        <f>D6+D10</f>
        <v>94845</v>
      </c>
      <c r="E5" s="154">
        <f>E6+E10</f>
        <v>13405</v>
      </c>
      <c r="F5" s="154">
        <f>F6+F10</f>
        <v>1782</v>
      </c>
      <c r="G5" s="154" t="s">
        <v>106</v>
      </c>
      <c r="H5" s="154">
        <f>H6+H14</f>
        <v>93873</v>
      </c>
      <c r="I5" s="154">
        <f>I6+I14</f>
        <v>81440</v>
      </c>
      <c r="J5" s="154">
        <f>J6+J14</f>
        <v>94845</v>
      </c>
      <c r="K5" s="165">
        <f t="shared" ref="K5:K26" si="0">J5-I5</f>
        <v>13405</v>
      </c>
    </row>
    <row r="6" ht="20.1" customHeight="1" spans="1:11">
      <c r="A6" s="139" t="s">
        <v>107</v>
      </c>
      <c r="B6" s="54">
        <f>SUM(B7:B9)</f>
        <v>61914</v>
      </c>
      <c r="C6" s="54">
        <f>SUM(C7:C9)</f>
        <v>47200</v>
      </c>
      <c r="D6" s="54">
        <f>SUM(D7:D9)</f>
        <v>66600</v>
      </c>
      <c r="E6" s="54">
        <f t="shared" ref="E6:E28" si="1">D6-C6</f>
        <v>19400</v>
      </c>
      <c r="F6" s="54">
        <f t="shared" ref="F6:F28" si="2">D6-B6</f>
        <v>4686</v>
      </c>
      <c r="G6" s="54" t="s">
        <v>108</v>
      </c>
      <c r="H6" s="54">
        <f>SUM(H7:H13)</f>
        <v>49723</v>
      </c>
      <c r="I6" s="54">
        <f>SUM(I7:I13)</f>
        <v>69095</v>
      </c>
      <c r="J6" s="54">
        <f>SUM(J7:J13)</f>
        <v>60556</v>
      </c>
      <c r="K6" s="166">
        <f t="shared" si="0"/>
        <v>-8539</v>
      </c>
    </row>
    <row r="7" ht="20.1" customHeight="1" spans="1:11">
      <c r="A7" s="141" t="s">
        <v>109</v>
      </c>
      <c r="B7" s="54">
        <v>51854</v>
      </c>
      <c r="C7" s="54">
        <v>37200</v>
      </c>
      <c r="D7" s="54">
        <v>56000</v>
      </c>
      <c r="E7" s="54">
        <f t="shared" si="1"/>
        <v>18800</v>
      </c>
      <c r="F7" s="54">
        <f t="shared" si="2"/>
        <v>4146</v>
      </c>
      <c r="G7" s="54" t="s">
        <v>110</v>
      </c>
      <c r="H7" s="54">
        <v>18141</v>
      </c>
      <c r="I7" s="156">
        <v>19374</v>
      </c>
      <c r="J7" s="156">
        <v>6582</v>
      </c>
      <c r="K7" s="166">
        <f t="shared" si="0"/>
        <v>-12792</v>
      </c>
    </row>
    <row r="8" ht="20.1" customHeight="1" spans="1:11">
      <c r="A8" s="141" t="s">
        <v>111</v>
      </c>
      <c r="B8" s="54">
        <v>10060</v>
      </c>
      <c r="C8" s="54">
        <v>10000</v>
      </c>
      <c r="D8" s="54">
        <v>10600</v>
      </c>
      <c r="E8" s="54">
        <f t="shared" si="1"/>
        <v>600</v>
      </c>
      <c r="F8" s="54">
        <f t="shared" si="2"/>
        <v>540</v>
      </c>
      <c r="G8" s="54" t="s">
        <v>112</v>
      </c>
      <c r="H8" s="54">
        <v>5926</v>
      </c>
      <c r="I8" s="156">
        <v>4824</v>
      </c>
      <c r="J8" s="156">
        <v>5519</v>
      </c>
      <c r="K8" s="166">
        <f t="shared" si="0"/>
        <v>695</v>
      </c>
    </row>
    <row r="9" ht="20.1" customHeight="1" spans="1:11">
      <c r="A9" s="141"/>
      <c r="B9" s="54"/>
      <c r="C9" s="54"/>
      <c r="D9" s="54"/>
      <c r="E9" s="54"/>
      <c r="F9" s="54"/>
      <c r="G9" s="54" t="s">
        <v>113</v>
      </c>
      <c r="H9" s="54">
        <v>647</v>
      </c>
      <c r="I9" s="156">
        <v>1057</v>
      </c>
      <c r="J9" s="156">
        <v>422</v>
      </c>
      <c r="K9" s="166">
        <f t="shared" si="0"/>
        <v>-635</v>
      </c>
    </row>
    <row r="10" ht="20.1" customHeight="1" spans="1:11">
      <c r="A10" s="139" t="s">
        <v>114</v>
      </c>
      <c r="B10" s="54">
        <f>B11+B15+B18+B19+B22+B23</f>
        <v>31149</v>
      </c>
      <c r="C10" s="54">
        <f>C11+C15+C18+C19+C22+C23</f>
        <v>34240</v>
      </c>
      <c r="D10" s="54">
        <f>D11+D15+D17+D19+D22+D23</f>
        <v>28245</v>
      </c>
      <c r="E10" s="54">
        <f>D10-C10</f>
        <v>-5995</v>
      </c>
      <c r="F10" s="54">
        <f t="shared" si="2"/>
        <v>-2904</v>
      </c>
      <c r="G10" s="156" t="s">
        <v>115</v>
      </c>
      <c r="H10" s="54">
        <v>25009</v>
      </c>
      <c r="I10" s="156">
        <v>42167</v>
      </c>
      <c r="J10" s="156">
        <v>46315</v>
      </c>
      <c r="K10" s="166">
        <v>4148</v>
      </c>
    </row>
    <row r="11" ht="20.1" customHeight="1" spans="1:11">
      <c r="A11" s="139" t="s">
        <v>116</v>
      </c>
      <c r="B11" s="54">
        <f>SUM(B12:B14)</f>
        <v>6842</v>
      </c>
      <c r="C11" s="54">
        <f>SUM(C12:C14)</f>
        <v>4931</v>
      </c>
      <c r="D11" s="54">
        <f>SUM(D12:D14)</f>
        <v>5041</v>
      </c>
      <c r="E11" s="54">
        <f t="shared" si="1"/>
        <v>110</v>
      </c>
      <c r="F11" s="54">
        <f t="shared" si="2"/>
        <v>-1801</v>
      </c>
      <c r="G11" s="54" t="s">
        <v>117</v>
      </c>
      <c r="H11" s="54"/>
      <c r="I11" s="156">
        <v>1500</v>
      </c>
      <c r="J11" s="156">
        <v>1500</v>
      </c>
      <c r="K11" s="166">
        <f t="shared" si="0"/>
        <v>0</v>
      </c>
    </row>
    <row r="12" ht="20.1" customHeight="1" spans="1:11">
      <c r="A12" s="139" t="s">
        <v>118</v>
      </c>
      <c r="B12" s="54">
        <v>619</v>
      </c>
      <c r="C12" s="54">
        <v>619</v>
      </c>
      <c r="D12" s="54">
        <v>619</v>
      </c>
      <c r="E12" s="54"/>
      <c r="F12" s="54"/>
      <c r="G12" s="156" t="s">
        <v>119</v>
      </c>
      <c r="H12" s="54"/>
      <c r="I12" s="156"/>
      <c r="J12" s="156"/>
      <c r="K12" s="166"/>
    </row>
    <row r="13" ht="20.1" customHeight="1" spans="1:11">
      <c r="A13" s="139" t="s">
        <v>120</v>
      </c>
      <c r="B13" s="54">
        <v>5101</v>
      </c>
      <c r="C13" s="54">
        <v>4139</v>
      </c>
      <c r="D13" s="54">
        <v>4204</v>
      </c>
      <c r="E13" s="54">
        <f t="shared" si="1"/>
        <v>65</v>
      </c>
      <c r="F13" s="54">
        <f t="shared" si="2"/>
        <v>-897</v>
      </c>
      <c r="G13" s="54" t="s">
        <v>121</v>
      </c>
      <c r="H13" s="54"/>
      <c r="I13" s="156">
        <v>173</v>
      </c>
      <c r="J13" s="156">
        <v>218</v>
      </c>
      <c r="K13" s="166">
        <f t="shared" si="0"/>
        <v>45</v>
      </c>
    </row>
    <row r="14" ht="20.1" customHeight="1" spans="1:11">
      <c r="A14" s="139" t="s">
        <v>122</v>
      </c>
      <c r="B14" s="54">
        <v>1122</v>
      </c>
      <c r="C14" s="54">
        <v>173</v>
      </c>
      <c r="D14" s="54">
        <v>218</v>
      </c>
      <c r="E14" s="54">
        <f t="shared" si="1"/>
        <v>45</v>
      </c>
      <c r="F14" s="54">
        <f t="shared" si="2"/>
        <v>-904</v>
      </c>
      <c r="G14" s="54" t="s">
        <v>123</v>
      </c>
      <c r="H14" s="54">
        <f>H15+H19+H22+H23</f>
        <v>44150</v>
      </c>
      <c r="I14" s="54">
        <f>I15+I19+I22+I23</f>
        <v>12345</v>
      </c>
      <c r="J14" s="54">
        <f>J15+J19+J22+J23</f>
        <v>34289</v>
      </c>
      <c r="K14" s="166">
        <f t="shared" si="0"/>
        <v>21944</v>
      </c>
    </row>
    <row r="15" ht="20.1" customHeight="1" spans="1:11">
      <c r="A15" s="139" t="s">
        <v>124</v>
      </c>
      <c r="B15" s="54"/>
      <c r="C15" s="54"/>
      <c r="D15" s="54"/>
      <c r="E15" s="54"/>
      <c r="F15" s="54"/>
      <c r="G15" s="54" t="s">
        <v>125</v>
      </c>
      <c r="H15" s="54">
        <f>SUM(H16:H18)</f>
        <v>28208</v>
      </c>
      <c r="I15" s="54">
        <f>SUM(I16:I18)</f>
        <v>11544</v>
      </c>
      <c r="J15" s="54">
        <f>SUM(J16:J18)</f>
        <v>34289</v>
      </c>
      <c r="K15" s="166">
        <f t="shared" si="0"/>
        <v>22745</v>
      </c>
    </row>
    <row r="16" ht="20.1" customHeight="1" spans="1:11">
      <c r="A16" s="139" t="s">
        <v>126</v>
      </c>
      <c r="B16" s="54"/>
      <c r="C16" s="54"/>
      <c r="D16" s="54"/>
      <c r="E16" s="54"/>
      <c r="F16" s="54"/>
      <c r="G16" s="54" t="s">
        <v>127</v>
      </c>
      <c r="H16" s="54"/>
      <c r="I16" s="54"/>
      <c r="J16" s="54"/>
      <c r="K16" s="166"/>
    </row>
    <row r="17" ht="20.1" customHeight="1" spans="1:11">
      <c r="A17" s="139" t="s">
        <v>128</v>
      </c>
      <c r="B17" s="54"/>
      <c r="C17" s="54"/>
      <c r="D17" s="54"/>
      <c r="E17" s="54"/>
      <c r="F17" s="54"/>
      <c r="G17" s="54" t="s">
        <v>129</v>
      </c>
      <c r="H17" s="54">
        <v>3</v>
      </c>
      <c r="I17" s="54">
        <v>3</v>
      </c>
      <c r="J17" s="54">
        <v>3</v>
      </c>
      <c r="K17" s="166"/>
    </row>
    <row r="18" ht="20.1" customHeight="1" spans="1:11">
      <c r="A18" s="139" t="s">
        <v>130</v>
      </c>
      <c r="B18" s="54"/>
      <c r="C18" s="54"/>
      <c r="E18" s="54"/>
      <c r="F18" s="54"/>
      <c r="G18" s="54" t="s">
        <v>131</v>
      </c>
      <c r="H18" s="54">
        <v>28205</v>
      </c>
      <c r="I18" s="54">
        <v>11541</v>
      </c>
      <c r="J18" s="54">
        <v>34286</v>
      </c>
      <c r="K18" s="166">
        <f>J18-I18</f>
        <v>22745</v>
      </c>
    </row>
    <row r="19" ht="20.1" customHeight="1" spans="1:11">
      <c r="A19" s="139" t="s">
        <v>132</v>
      </c>
      <c r="B19" s="54"/>
      <c r="C19" s="54"/>
      <c r="D19" s="54"/>
      <c r="E19" s="54"/>
      <c r="F19" s="54"/>
      <c r="G19" s="54" t="s">
        <v>133</v>
      </c>
      <c r="H19" s="54"/>
      <c r="I19" s="54"/>
      <c r="J19" s="54"/>
      <c r="K19" s="166"/>
    </row>
    <row r="20" ht="20.1" customHeight="1" spans="1:11">
      <c r="A20" s="139" t="s">
        <v>134</v>
      </c>
      <c r="B20" s="54"/>
      <c r="C20" s="54"/>
      <c r="D20" s="54"/>
      <c r="E20" s="54"/>
      <c r="F20" s="54"/>
      <c r="G20" s="54" t="s">
        <v>135</v>
      </c>
      <c r="H20" s="54"/>
      <c r="I20" s="54"/>
      <c r="J20" s="54"/>
      <c r="K20" s="166"/>
    </row>
    <row r="21" ht="20.1" customHeight="1" spans="1:11">
      <c r="A21" s="139" t="s">
        <v>136</v>
      </c>
      <c r="B21" s="54"/>
      <c r="C21" s="54"/>
      <c r="D21" s="54"/>
      <c r="E21" s="54"/>
      <c r="F21" s="54"/>
      <c r="G21" s="156" t="s">
        <v>137</v>
      </c>
      <c r="H21" s="54"/>
      <c r="I21" s="54"/>
      <c r="J21" s="54"/>
      <c r="K21" s="166"/>
    </row>
    <row r="22" ht="20.1" customHeight="1" spans="1:11">
      <c r="A22" s="139" t="s">
        <v>138</v>
      </c>
      <c r="B22" s="54">
        <v>20000</v>
      </c>
      <c r="C22" s="54">
        <v>25000</v>
      </c>
      <c r="D22" s="54">
        <v>7263</v>
      </c>
      <c r="E22" s="54">
        <f t="shared" si="1"/>
        <v>-17737</v>
      </c>
      <c r="F22" s="54">
        <f t="shared" si="2"/>
        <v>-12737</v>
      </c>
      <c r="G22" s="54" t="s">
        <v>139</v>
      </c>
      <c r="H22" s="54">
        <v>15941</v>
      </c>
      <c r="I22" s="54"/>
      <c r="J22" s="54"/>
      <c r="K22" s="166"/>
    </row>
    <row r="23" ht="20.1" customHeight="1" spans="1:11">
      <c r="A23" s="139" t="s">
        <v>140</v>
      </c>
      <c r="B23" s="54">
        <v>4307</v>
      </c>
      <c r="C23" s="54">
        <v>4309</v>
      </c>
      <c r="D23" s="54">
        <v>15941</v>
      </c>
      <c r="E23" s="54">
        <f t="shared" si="1"/>
        <v>11632</v>
      </c>
      <c r="F23" s="54">
        <f t="shared" si="2"/>
        <v>11634</v>
      </c>
      <c r="G23" s="54" t="s">
        <v>141</v>
      </c>
      <c r="H23" s="54">
        <v>1</v>
      </c>
      <c r="I23" s="54">
        <v>801</v>
      </c>
      <c r="J23" s="54"/>
      <c r="K23" s="166">
        <f t="shared" si="0"/>
        <v>-801</v>
      </c>
    </row>
    <row r="24" ht="20.1" customHeight="1" spans="1:11">
      <c r="A24" s="155" t="s">
        <v>142</v>
      </c>
      <c r="B24" s="154">
        <f>SUM(B25:B29)</f>
        <v>223034</v>
      </c>
      <c r="C24" s="154">
        <f>SUM(C25:C29)</f>
        <v>250107</v>
      </c>
      <c r="D24" s="154">
        <f>SUM(D25:D29)</f>
        <v>212816</v>
      </c>
      <c r="E24" s="157">
        <f t="shared" si="1"/>
        <v>-37291</v>
      </c>
      <c r="F24" s="157">
        <f t="shared" si="2"/>
        <v>-10218</v>
      </c>
      <c r="G24" s="154" t="s">
        <v>143</v>
      </c>
      <c r="H24" s="154">
        <f>SUM(H25:H29)</f>
        <v>223034</v>
      </c>
      <c r="I24" s="154">
        <f>SUM(I25:I29)</f>
        <v>250107</v>
      </c>
      <c r="J24" s="154">
        <f>SUM(J25:J29)</f>
        <v>212816</v>
      </c>
      <c r="K24" s="165">
        <f t="shared" si="0"/>
        <v>-37291</v>
      </c>
    </row>
    <row r="25" ht="20.1" customHeight="1" spans="1:11">
      <c r="A25" s="139" t="s">
        <v>144</v>
      </c>
      <c r="B25" s="54">
        <v>209824</v>
      </c>
      <c r="C25" s="54">
        <v>250000</v>
      </c>
      <c r="D25" s="158">
        <v>208840</v>
      </c>
      <c r="E25" s="54">
        <f t="shared" si="1"/>
        <v>-41160</v>
      </c>
      <c r="F25" s="54">
        <f t="shared" si="2"/>
        <v>-984</v>
      </c>
      <c r="G25" s="54" t="s">
        <v>145</v>
      </c>
      <c r="H25" s="54">
        <v>189474</v>
      </c>
      <c r="I25" s="54">
        <v>213834</v>
      </c>
      <c r="J25" s="54">
        <v>196828</v>
      </c>
      <c r="K25" s="166">
        <f t="shared" si="0"/>
        <v>-17006</v>
      </c>
    </row>
    <row r="26" ht="20.1" customHeight="1" spans="1:11">
      <c r="A26" s="141" t="s">
        <v>146</v>
      </c>
      <c r="B26" s="54">
        <v>13000</v>
      </c>
      <c r="C26" s="54"/>
      <c r="D26" s="159"/>
      <c r="E26" s="54">
        <f t="shared" si="1"/>
        <v>0</v>
      </c>
      <c r="F26" s="54">
        <f t="shared" si="2"/>
        <v>-13000</v>
      </c>
      <c r="G26" s="156" t="s">
        <v>147</v>
      </c>
      <c r="H26" s="158">
        <v>8940</v>
      </c>
      <c r="I26" s="54">
        <v>7931</v>
      </c>
      <c r="J26" s="54">
        <v>4225</v>
      </c>
      <c r="K26" s="165">
        <f t="shared" si="0"/>
        <v>-3706</v>
      </c>
    </row>
    <row r="27" ht="20.1" customHeight="1" spans="1:11">
      <c r="A27" s="139" t="s">
        <v>148</v>
      </c>
      <c r="B27" s="54">
        <v>104</v>
      </c>
      <c r="C27" s="54">
        <v>1</v>
      </c>
      <c r="D27" s="54"/>
      <c r="E27" s="54">
        <f t="shared" si="1"/>
        <v>-1</v>
      </c>
      <c r="F27" s="54">
        <f t="shared" si="2"/>
        <v>-104</v>
      </c>
      <c r="G27" s="54" t="s">
        <v>149</v>
      </c>
      <c r="H27" s="158">
        <v>3976</v>
      </c>
      <c r="I27" s="54"/>
      <c r="J27" s="54"/>
      <c r="K27" s="165"/>
    </row>
    <row r="28" ht="20.1" customHeight="1" spans="1:11">
      <c r="A28" s="54" t="s">
        <v>150</v>
      </c>
      <c r="B28" s="54">
        <v>106</v>
      </c>
      <c r="C28" s="54">
        <v>106</v>
      </c>
      <c r="D28" s="158">
        <v>3976</v>
      </c>
      <c r="E28" s="54">
        <f t="shared" si="1"/>
        <v>3870</v>
      </c>
      <c r="F28" s="54">
        <f t="shared" si="2"/>
        <v>3870</v>
      </c>
      <c r="G28" s="160" t="s">
        <v>141</v>
      </c>
      <c r="H28" s="160">
        <v>644</v>
      </c>
      <c r="I28" s="160">
        <v>3342</v>
      </c>
      <c r="J28" s="160">
        <v>4500</v>
      </c>
      <c r="K28" s="167"/>
    </row>
    <row r="29" ht="20.1" customHeight="1" spans="1:11">
      <c r="A29" s="161"/>
      <c r="B29" s="150"/>
      <c r="C29" s="150"/>
      <c r="D29" s="162"/>
      <c r="E29" s="150"/>
      <c r="F29" s="150"/>
      <c r="G29" s="150" t="s">
        <v>151</v>
      </c>
      <c r="H29" s="150">
        <v>20000</v>
      </c>
      <c r="I29" s="150">
        <v>25000</v>
      </c>
      <c r="J29" s="150">
        <v>7263</v>
      </c>
      <c r="K29" s="168">
        <f>J29-I29</f>
        <v>-17737</v>
      </c>
    </row>
  </sheetData>
  <mergeCells count="2">
    <mergeCell ref="A1:K1"/>
    <mergeCell ref="J2:K2"/>
  </mergeCells>
  <pageMargins left="0.709027777777778" right="0.55" top="0.66875" bottom="0.66875" header="0.309027777777778" footer="0.309027777777778"/>
  <pageSetup paperSize="9" scale="97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28"/>
  <sheetViews>
    <sheetView topLeftCell="A6" workbookViewId="0">
      <selection activeCell="B28" sqref="B28"/>
    </sheetView>
  </sheetViews>
  <sheetFormatPr defaultColWidth="9" defaultRowHeight="13.5" outlineLevelCol="3"/>
  <cols>
    <col min="1" max="1" width="31.375" style="57" customWidth="1"/>
    <col min="2" max="2" width="15.25" style="57" customWidth="1"/>
    <col min="3" max="3" width="13.75" style="57" customWidth="1"/>
    <col min="4" max="4" width="14.5" style="144" customWidth="1"/>
    <col min="5" max="16384" width="9" style="57"/>
  </cols>
  <sheetData>
    <row r="1" ht="34.5" customHeight="1" spans="1:4">
      <c r="A1" s="145" t="s">
        <v>152</v>
      </c>
      <c r="B1" s="135"/>
      <c r="C1" s="135"/>
      <c r="D1" s="135"/>
    </row>
    <row r="2" ht="23.25" customHeight="1" spans="4:4">
      <c r="D2" s="136" t="s">
        <v>1</v>
      </c>
    </row>
    <row r="3" ht="32.25" customHeight="1" spans="1:4">
      <c r="A3" s="137" t="s">
        <v>96</v>
      </c>
      <c r="B3" s="146" t="s">
        <v>35</v>
      </c>
      <c r="C3" s="146" t="s">
        <v>98</v>
      </c>
      <c r="D3" s="147" t="s">
        <v>153</v>
      </c>
    </row>
    <row r="4" ht="24.95" customHeight="1" spans="1:4">
      <c r="A4" s="139" t="s">
        <v>8</v>
      </c>
      <c r="B4" s="54">
        <f>B5+B20</f>
        <v>61914</v>
      </c>
      <c r="C4" s="54">
        <f>C5+C20</f>
        <v>66600</v>
      </c>
      <c r="D4" s="148">
        <f>(C4/B4-1)*100</f>
        <v>7.56856284523695</v>
      </c>
    </row>
    <row r="5" ht="24.95" customHeight="1" spans="1:4">
      <c r="A5" s="139" t="s">
        <v>154</v>
      </c>
      <c r="B5" s="54">
        <f>SUM(B6:B19)</f>
        <v>51854</v>
      </c>
      <c r="C5" s="54">
        <f>SUM(C6:C19)</f>
        <v>56000</v>
      </c>
      <c r="D5" s="148">
        <f t="shared" ref="D5:D21" si="0">(C5/B5-1)*100</f>
        <v>7.9955258996413</v>
      </c>
    </row>
    <row r="6" ht="24.95" customHeight="1" spans="1:4">
      <c r="A6" s="141" t="s">
        <v>155</v>
      </c>
      <c r="B6" s="54">
        <v>14950</v>
      </c>
      <c r="C6" s="54">
        <v>16000</v>
      </c>
      <c r="D6" s="148">
        <f t="shared" si="0"/>
        <v>7.02341137123745</v>
      </c>
    </row>
    <row r="7" ht="24.95" hidden="1" customHeight="1" spans="1:4">
      <c r="A7" s="139" t="s">
        <v>156</v>
      </c>
      <c r="B7" s="54"/>
      <c r="C7" s="54"/>
      <c r="D7" s="148"/>
    </row>
    <row r="8" ht="24.95" customHeight="1" spans="1:4">
      <c r="A8" s="139" t="s">
        <v>157</v>
      </c>
      <c r="B8" s="54">
        <v>4045</v>
      </c>
      <c r="C8" s="54">
        <v>4300</v>
      </c>
      <c r="D8" s="148">
        <f t="shared" si="0"/>
        <v>6.30407911001236</v>
      </c>
    </row>
    <row r="9" ht="24.95" customHeight="1" spans="1:4">
      <c r="A9" s="139" t="s">
        <v>158</v>
      </c>
      <c r="B9" s="54">
        <v>736</v>
      </c>
      <c r="C9" s="54">
        <v>350</v>
      </c>
      <c r="D9" s="148">
        <f t="shared" si="0"/>
        <v>-52.445652173913</v>
      </c>
    </row>
    <row r="10" ht="24.95" customHeight="1" spans="1:4">
      <c r="A10" s="139" t="s">
        <v>159</v>
      </c>
      <c r="B10" s="54">
        <v>91</v>
      </c>
      <c r="C10" s="54">
        <v>95</v>
      </c>
      <c r="D10" s="148">
        <f t="shared" si="0"/>
        <v>4.3956043956044</v>
      </c>
    </row>
    <row r="11" ht="24.95" customHeight="1" spans="1:4">
      <c r="A11" s="139" t="s">
        <v>160</v>
      </c>
      <c r="B11" s="54">
        <v>2304</v>
      </c>
      <c r="C11" s="54">
        <v>2500</v>
      </c>
      <c r="D11" s="148">
        <f t="shared" si="0"/>
        <v>8.50694444444444</v>
      </c>
    </row>
    <row r="12" ht="24.95" customHeight="1" spans="1:4">
      <c r="A12" s="139" t="s">
        <v>161</v>
      </c>
      <c r="B12" s="54">
        <v>887</v>
      </c>
      <c r="C12" s="54">
        <v>950</v>
      </c>
      <c r="D12" s="148">
        <f t="shared" si="0"/>
        <v>7.10259301014655</v>
      </c>
    </row>
    <row r="13" ht="24.95" customHeight="1" spans="1:4">
      <c r="A13" s="139" t="s">
        <v>162</v>
      </c>
      <c r="B13" s="54">
        <v>750</v>
      </c>
      <c r="C13" s="54">
        <v>800</v>
      </c>
      <c r="D13" s="148">
        <f t="shared" si="0"/>
        <v>6.66666666666667</v>
      </c>
    </row>
    <row r="14" ht="24.95" customHeight="1" spans="1:4">
      <c r="A14" s="139" t="s">
        <v>163</v>
      </c>
      <c r="B14" s="54">
        <v>3118</v>
      </c>
      <c r="C14" s="54">
        <v>3300</v>
      </c>
      <c r="D14" s="148">
        <f t="shared" si="0"/>
        <v>5.83707504810775</v>
      </c>
    </row>
    <row r="15" ht="24.95" customHeight="1" spans="1:4">
      <c r="A15" s="139" t="s">
        <v>164</v>
      </c>
      <c r="B15" s="54">
        <v>16527</v>
      </c>
      <c r="C15" s="54">
        <v>17570</v>
      </c>
      <c r="D15" s="148">
        <f t="shared" si="0"/>
        <v>6.3108852181279</v>
      </c>
    </row>
    <row r="16" ht="24.95" customHeight="1" spans="1:4">
      <c r="A16" s="139" t="s">
        <v>165</v>
      </c>
      <c r="B16" s="54">
        <v>22</v>
      </c>
      <c r="C16" s="54">
        <v>25</v>
      </c>
      <c r="D16" s="148">
        <f t="shared" si="0"/>
        <v>13.6363636363636</v>
      </c>
    </row>
    <row r="17" ht="24.95" customHeight="1" spans="1:4">
      <c r="A17" s="139" t="s">
        <v>166</v>
      </c>
      <c r="B17" s="54">
        <v>1974</v>
      </c>
      <c r="C17" s="54">
        <v>2100</v>
      </c>
      <c r="D17" s="148">
        <f t="shared" si="0"/>
        <v>6.38297872340425</v>
      </c>
    </row>
    <row r="18" ht="24.95" customHeight="1" spans="1:4">
      <c r="A18" s="139" t="s">
        <v>167</v>
      </c>
      <c r="B18" s="54">
        <v>9</v>
      </c>
      <c r="C18" s="54">
        <v>10</v>
      </c>
      <c r="D18" s="148">
        <f t="shared" si="0"/>
        <v>11.1111111111111</v>
      </c>
    </row>
    <row r="19" ht="24.95" customHeight="1" spans="1:4">
      <c r="A19" s="139" t="s">
        <v>168</v>
      </c>
      <c r="B19" s="54">
        <v>6441</v>
      </c>
      <c r="C19" s="54">
        <v>8000</v>
      </c>
      <c r="D19" s="148">
        <f t="shared" si="0"/>
        <v>24.2043160999845</v>
      </c>
    </row>
    <row r="20" ht="24.95" customHeight="1" spans="1:4">
      <c r="A20" s="139" t="s">
        <v>169</v>
      </c>
      <c r="B20" s="54">
        <f>B21+B24+B25+B26+B27+B28</f>
        <v>10060</v>
      </c>
      <c r="C20" s="54">
        <f>C21+C24+C25+C26+C27+C28</f>
        <v>10600</v>
      </c>
      <c r="D20" s="148">
        <f t="shared" si="0"/>
        <v>5.36779324055665</v>
      </c>
    </row>
    <row r="21" ht="24.95" customHeight="1" spans="1:4">
      <c r="A21" s="139" t="s">
        <v>170</v>
      </c>
      <c r="B21" s="54">
        <v>1359</v>
      </c>
      <c r="C21" s="54">
        <v>1600</v>
      </c>
      <c r="D21" s="148">
        <f t="shared" si="0"/>
        <v>17.7336276674025</v>
      </c>
    </row>
    <row r="22" ht="24.95" customHeight="1" spans="1:4">
      <c r="A22" s="141" t="s">
        <v>171</v>
      </c>
      <c r="B22" s="54"/>
      <c r="C22" s="54"/>
      <c r="D22" s="148"/>
    </row>
    <row r="23" ht="24.95" customHeight="1" spans="1:4">
      <c r="A23" s="141" t="s">
        <v>172</v>
      </c>
      <c r="B23" s="54">
        <v>986</v>
      </c>
      <c r="C23" s="54">
        <v>1100</v>
      </c>
      <c r="D23" s="148">
        <f t="shared" ref="D23:D28" si="1">(C23/B23-1)*100</f>
        <v>11.5618661257606</v>
      </c>
    </row>
    <row r="24" ht="24.95" customHeight="1" spans="1:4">
      <c r="A24" s="139" t="s">
        <v>173</v>
      </c>
      <c r="B24" s="54">
        <v>39</v>
      </c>
      <c r="C24" s="54"/>
      <c r="D24" s="148">
        <f t="shared" si="1"/>
        <v>-100</v>
      </c>
    </row>
    <row r="25" ht="24.95" customHeight="1" spans="1:4">
      <c r="A25" s="139" t="s">
        <v>174</v>
      </c>
      <c r="B25" s="54">
        <v>1</v>
      </c>
      <c r="C25" s="54"/>
      <c r="D25" s="148">
        <f t="shared" si="1"/>
        <v>-100</v>
      </c>
    </row>
    <row r="26" ht="24.95" customHeight="1" spans="1:4">
      <c r="A26" s="139" t="s">
        <v>175</v>
      </c>
      <c r="B26" s="54">
        <v>142</v>
      </c>
      <c r="C26" s="54"/>
      <c r="D26" s="148">
        <f t="shared" si="1"/>
        <v>-100</v>
      </c>
    </row>
    <row r="27" ht="24.95" customHeight="1" spans="1:4">
      <c r="A27" s="139" t="s">
        <v>176</v>
      </c>
      <c r="B27" s="54">
        <v>2271</v>
      </c>
      <c r="C27" s="54">
        <v>700</v>
      </c>
      <c r="D27" s="148">
        <f t="shared" si="1"/>
        <v>-69.1765741963893</v>
      </c>
    </row>
    <row r="28" ht="24.95" customHeight="1" spans="1:4">
      <c r="A28" s="149" t="s">
        <v>177</v>
      </c>
      <c r="B28" s="150">
        <v>6248</v>
      </c>
      <c r="C28" s="150">
        <v>8300</v>
      </c>
      <c r="D28" s="151">
        <f t="shared" si="1"/>
        <v>32.842509603073</v>
      </c>
    </row>
  </sheetData>
  <mergeCells count="1">
    <mergeCell ref="A1:D1"/>
  </mergeCells>
  <pageMargins left="1.17916666666667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24"/>
  <sheetViews>
    <sheetView topLeftCell="A3" workbookViewId="0">
      <selection activeCell="B20" sqref="B20"/>
    </sheetView>
  </sheetViews>
  <sheetFormatPr defaultColWidth="9" defaultRowHeight="13.5" outlineLevelCol="1"/>
  <cols>
    <col min="1" max="1" width="46.375" style="57" customWidth="1"/>
    <col min="2" max="2" width="31.25" style="57" customWidth="1"/>
    <col min="3" max="16384" width="9" style="57"/>
  </cols>
  <sheetData>
    <row r="1" ht="48" customHeight="1" spans="1:2">
      <c r="A1" s="135" t="s">
        <v>178</v>
      </c>
      <c r="B1" s="135"/>
    </row>
    <row r="2" ht="21.75" customHeight="1" spans="2:2">
      <c r="B2" s="136" t="s">
        <v>1</v>
      </c>
    </row>
    <row r="3" ht="20.1" customHeight="1" spans="1:2">
      <c r="A3" s="137" t="s">
        <v>96</v>
      </c>
      <c r="B3" s="138" t="s">
        <v>179</v>
      </c>
    </row>
    <row r="4" ht="20.1" customHeight="1" spans="1:2">
      <c r="A4" s="139" t="s">
        <v>59</v>
      </c>
      <c r="B4" s="140">
        <f>B5+B9+B17+B18+B19-B20-B21-B24</f>
        <v>60556</v>
      </c>
    </row>
    <row r="5" ht="20.1" customHeight="1" spans="1:2">
      <c r="A5" s="139" t="s">
        <v>180</v>
      </c>
      <c r="B5" s="140">
        <f>SUM(B6:B8)</f>
        <v>66600</v>
      </c>
    </row>
    <row r="6" ht="20.1" customHeight="1" spans="1:2">
      <c r="A6" s="141" t="s">
        <v>181</v>
      </c>
      <c r="B6" s="54">
        <v>56000</v>
      </c>
    </row>
    <row r="7" ht="20.1" hidden="1" customHeight="1" spans="1:2">
      <c r="A7" s="139" t="s">
        <v>182</v>
      </c>
      <c r="B7" s="140"/>
    </row>
    <row r="8" ht="20.1" customHeight="1" spans="1:2">
      <c r="A8" s="141" t="s">
        <v>183</v>
      </c>
      <c r="B8" s="140">
        <v>10600</v>
      </c>
    </row>
    <row r="9" ht="20.1" customHeight="1" spans="1:2">
      <c r="A9" s="139" t="s">
        <v>114</v>
      </c>
      <c r="B9" s="140">
        <f>B10+B14</f>
        <v>5041</v>
      </c>
    </row>
    <row r="10" ht="20.1" customHeight="1" spans="1:2">
      <c r="A10" s="139" t="s">
        <v>116</v>
      </c>
      <c r="B10" s="140">
        <f>B11+B12+B13</f>
        <v>5041</v>
      </c>
    </row>
    <row r="11" ht="20.1" customHeight="1" spans="1:2">
      <c r="A11" s="139" t="s">
        <v>118</v>
      </c>
      <c r="B11" s="140">
        <v>619</v>
      </c>
    </row>
    <row r="12" ht="20.1" customHeight="1" spans="1:2">
      <c r="A12" s="139" t="s">
        <v>120</v>
      </c>
      <c r="B12" s="140">
        <v>4204</v>
      </c>
    </row>
    <row r="13" ht="20.1" customHeight="1" spans="1:2">
      <c r="A13" s="139" t="s">
        <v>122</v>
      </c>
      <c r="B13" s="140">
        <v>218</v>
      </c>
    </row>
    <row r="14" ht="20.1" customHeight="1" spans="1:2">
      <c r="A14" s="139" t="s">
        <v>124</v>
      </c>
      <c r="B14" s="140"/>
    </row>
    <row r="15" ht="20.1" customHeight="1" spans="1:2">
      <c r="A15" s="139" t="s">
        <v>126</v>
      </c>
      <c r="B15" s="140"/>
    </row>
    <row r="16" ht="20.1" customHeight="1" spans="1:2">
      <c r="A16" s="139" t="s">
        <v>128</v>
      </c>
      <c r="B16" s="140"/>
    </row>
    <row r="17" ht="20.1" customHeight="1" spans="1:2">
      <c r="A17" s="139" t="s">
        <v>184</v>
      </c>
      <c r="B17" s="140"/>
    </row>
    <row r="18" ht="20.1" customHeight="1" spans="1:2">
      <c r="A18" s="139" t="s">
        <v>185</v>
      </c>
      <c r="B18" s="140">
        <v>7263</v>
      </c>
    </row>
    <row r="19" ht="20.1" customHeight="1" spans="1:2">
      <c r="A19" s="139" t="s">
        <v>186</v>
      </c>
      <c r="B19" s="140">
        <v>15941</v>
      </c>
    </row>
    <row r="20" ht="20.1" customHeight="1" spans="1:2">
      <c r="A20" s="139" t="s">
        <v>187</v>
      </c>
      <c r="B20" s="140">
        <v>34289</v>
      </c>
    </row>
    <row r="21" ht="20.1" customHeight="1" spans="1:2">
      <c r="A21" s="139" t="s">
        <v>188</v>
      </c>
      <c r="B21" s="140"/>
    </row>
    <row r="22" ht="20.1" customHeight="1" spans="1:2">
      <c r="A22" s="139" t="s">
        <v>135</v>
      </c>
      <c r="B22" s="140"/>
    </row>
    <row r="23" ht="20.1" customHeight="1" spans="1:2">
      <c r="A23" s="139" t="s">
        <v>189</v>
      </c>
      <c r="B23" s="140"/>
    </row>
    <row r="24" ht="20.1" customHeight="1" spans="1:2">
      <c r="A24" s="142" t="s">
        <v>190</v>
      </c>
      <c r="B24" s="143"/>
    </row>
  </sheetData>
  <mergeCells count="1">
    <mergeCell ref="A1:B1"/>
  </mergeCells>
  <pageMargins left="1.30902777777778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1"/>
  <sheetViews>
    <sheetView workbookViewId="0">
      <pane xSplit="2" ySplit="3" topLeftCell="D4" activePane="bottomRight" state="frozen"/>
      <selection/>
      <selection pane="topRight"/>
      <selection pane="bottomLeft"/>
      <selection pane="bottomRight" activeCell="L23" sqref="L23"/>
    </sheetView>
  </sheetViews>
  <sheetFormatPr defaultColWidth="9" defaultRowHeight="13.5"/>
  <cols>
    <col min="2" max="2" width="33.75" customWidth="1"/>
    <col min="3" max="3" width="9" hidden="1" customWidth="1"/>
    <col min="7" max="7" width="9" hidden="1" customWidth="1"/>
    <col min="10" max="10" width="9" customWidth="1"/>
  </cols>
  <sheetData>
    <row r="1" ht="25.5" spans="1:9">
      <c r="A1" s="50" t="s">
        <v>191</v>
      </c>
      <c r="B1" s="50"/>
      <c r="C1" s="50"/>
      <c r="D1" s="50"/>
      <c r="E1" s="50"/>
      <c r="F1" s="50"/>
      <c r="G1" s="50"/>
      <c r="H1" s="50"/>
      <c r="I1" s="50"/>
    </row>
    <row r="2" ht="14.25" spans="1:1">
      <c r="A2" s="125"/>
    </row>
    <row r="3" ht="24" spans="1:10">
      <c r="A3" s="126" t="s">
        <v>192</v>
      </c>
      <c r="B3" s="127" t="s">
        <v>193</v>
      </c>
      <c r="C3" s="127" t="s">
        <v>194</v>
      </c>
      <c r="D3" s="127" t="s">
        <v>195</v>
      </c>
      <c r="E3" s="127" t="s">
        <v>196</v>
      </c>
      <c r="F3" s="127" t="s">
        <v>197</v>
      </c>
      <c r="G3" s="127" t="s">
        <v>198</v>
      </c>
      <c r="H3" s="127" t="s">
        <v>199</v>
      </c>
      <c r="I3" s="129" t="s">
        <v>200</v>
      </c>
      <c r="J3" s="130" t="s">
        <v>201</v>
      </c>
    </row>
    <row r="4" ht="20.1" customHeight="1" spans="1:10">
      <c r="A4" s="128"/>
      <c r="B4" s="53" t="s">
        <v>202</v>
      </c>
      <c r="C4" s="53">
        <v>19293</v>
      </c>
      <c r="D4" s="53">
        <f>SUM(E4:F4)</f>
        <v>28612</v>
      </c>
      <c r="E4" s="53">
        <v>12060</v>
      </c>
      <c r="F4" s="53">
        <f>16834-282</f>
        <v>16552</v>
      </c>
      <c r="G4" s="53">
        <v>7233</v>
      </c>
      <c r="H4" s="53">
        <v>16077</v>
      </c>
      <c r="I4" s="131">
        <f>ROUND(D4/H4*100-100,1)</f>
        <v>78</v>
      </c>
      <c r="J4">
        <f>SUM(C4:I4)</f>
        <v>99905</v>
      </c>
    </row>
    <row r="5" ht="20.1" customHeight="1" spans="1:10">
      <c r="A5" s="128">
        <v>201</v>
      </c>
      <c r="B5" s="53" t="s">
        <v>203</v>
      </c>
      <c r="C5" s="53">
        <v>84</v>
      </c>
      <c r="D5" s="53">
        <f t="shared" ref="D5:D68" si="0">SUM(E5:F5)</f>
        <v>84</v>
      </c>
      <c r="E5" s="53">
        <v>3</v>
      </c>
      <c r="F5" s="53">
        <v>81</v>
      </c>
      <c r="G5" s="53">
        <v>81</v>
      </c>
      <c r="H5" s="53">
        <v>0</v>
      </c>
      <c r="I5" s="131"/>
      <c r="J5">
        <f t="shared" ref="J5:J68" si="1">SUM(C5:I5)</f>
        <v>333</v>
      </c>
    </row>
    <row r="6" ht="20.1" customHeight="1" spans="1:10">
      <c r="A6" s="128">
        <v>20101</v>
      </c>
      <c r="B6" s="53" t="s">
        <v>204</v>
      </c>
      <c r="C6" s="53">
        <v>4</v>
      </c>
      <c r="D6" s="53">
        <f t="shared" si="0"/>
        <v>4</v>
      </c>
      <c r="E6" s="53">
        <v>3</v>
      </c>
      <c r="F6" s="53">
        <v>1</v>
      </c>
      <c r="G6" s="53">
        <v>1</v>
      </c>
      <c r="H6" s="53">
        <v>0</v>
      </c>
      <c r="I6" s="131"/>
      <c r="J6">
        <f t="shared" si="1"/>
        <v>13</v>
      </c>
    </row>
    <row r="7" ht="20.1" customHeight="1" spans="1:10">
      <c r="A7" s="128">
        <v>2010104</v>
      </c>
      <c r="B7" s="53" t="s">
        <v>205</v>
      </c>
      <c r="C7" s="53">
        <v>1</v>
      </c>
      <c r="D7" s="53">
        <f t="shared" si="0"/>
        <v>1</v>
      </c>
      <c r="E7" s="53">
        <v>0</v>
      </c>
      <c r="F7" s="53">
        <v>1</v>
      </c>
      <c r="G7" s="53">
        <v>1</v>
      </c>
      <c r="H7" s="53">
        <v>0</v>
      </c>
      <c r="I7" s="131"/>
      <c r="J7">
        <f t="shared" si="1"/>
        <v>4</v>
      </c>
    </row>
    <row r="8" ht="20.1" customHeight="1" spans="1:10">
      <c r="A8" s="128">
        <v>2010199</v>
      </c>
      <c r="B8" s="53" t="s">
        <v>206</v>
      </c>
      <c r="C8" s="53">
        <v>3</v>
      </c>
      <c r="D8" s="53">
        <f t="shared" si="0"/>
        <v>3</v>
      </c>
      <c r="E8" s="53">
        <v>3</v>
      </c>
      <c r="F8" s="53">
        <v>0</v>
      </c>
      <c r="G8" s="53"/>
      <c r="H8" s="53">
        <v>0</v>
      </c>
      <c r="I8" s="131"/>
      <c r="J8">
        <f t="shared" si="1"/>
        <v>9</v>
      </c>
    </row>
    <row r="9" ht="20.1" customHeight="1" spans="1:10">
      <c r="A9" s="128">
        <v>20103</v>
      </c>
      <c r="B9" s="53" t="s">
        <v>207</v>
      </c>
      <c r="C9" s="53">
        <v>35</v>
      </c>
      <c r="D9" s="53">
        <f t="shared" si="0"/>
        <v>35</v>
      </c>
      <c r="E9" s="53">
        <v>0</v>
      </c>
      <c r="F9" s="53">
        <v>35</v>
      </c>
      <c r="G9" s="53">
        <v>35</v>
      </c>
      <c r="H9" s="53">
        <v>0</v>
      </c>
      <c r="I9" s="131"/>
      <c r="J9">
        <f t="shared" si="1"/>
        <v>140</v>
      </c>
    </row>
    <row r="10" ht="20.1" customHeight="1" spans="1:10">
      <c r="A10" s="128">
        <v>2010308</v>
      </c>
      <c r="B10" s="53" t="s">
        <v>208</v>
      </c>
      <c r="C10" s="53">
        <v>35</v>
      </c>
      <c r="D10" s="53">
        <f t="shared" si="0"/>
        <v>35</v>
      </c>
      <c r="E10" s="53">
        <v>0</v>
      </c>
      <c r="F10" s="53">
        <v>35</v>
      </c>
      <c r="G10" s="53">
        <v>35</v>
      </c>
      <c r="H10" s="53">
        <v>0</v>
      </c>
      <c r="I10" s="131"/>
      <c r="J10">
        <f t="shared" si="1"/>
        <v>140</v>
      </c>
    </row>
    <row r="11" ht="20.1" customHeight="1" spans="1:10">
      <c r="A11" s="128">
        <v>20107</v>
      </c>
      <c r="B11" s="53" t="s">
        <v>209</v>
      </c>
      <c r="C11" s="53">
        <v>20</v>
      </c>
      <c r="D11" s="53">
        <f t="shared" si="0"/>
        <v>20</v>
      </c>
      <c r="E11" s="53">
        <v>0</v>
      </c>
      <c r="F11" s="53">
        <v>20</v>
      </c>
      <c r="G11" s="53">
        <v>20</v>
      </c>
      <c r="H11" s="53">
        <v>0</v>
      </c>
      <c r="I11" s="131"/>
      <c r="J11">
        <f t="shared" si="1"/>
        <v>80</v>
      </c>
    </row>
    <row r="12" ht="20.1" customHeight="1" spans="1:10">
      <c r="A12" s="128">
        <v>2010799</v>
      </c>
      <c r="B12" s="53" t="s">
        <v>210</v>
      </c>
      <c r="C12" s="53">
        <v>20</v>
      </c>
      <c r="D12" s="53">
        <f t="shared" si="0"/>
        <v>20</v>
      </c>
      <c r="E12" s="53">
        <v>0</v>
      </c>
      <c r="F12" s="53">
        <v>20</v>
      </c>
      <c r="G12" s="53">
        <v>20</v>
      </c>
      <c r="H12" s="53">
        <v>0</v>
      </c>
      <c r="I12" s="131"/>
      <c r="J12">
        <f t="shared" si="1"/>
        <v>80</v>
      </c>
    </row>
    <row r="13" ht="20.1" customHeight="1" spans="1:10">
      <c r="A13" s="128">
        <v>20113</v>
      </c>
      <c r="B13" s="53" t="s">
        <v>211</v>
      </c>
      <c r="C13" s="53">
        <v>25</v>
      </c>
      <c r="D13" s="53">
        <f t="shared" si="0"/>
        <v>25</v>
      </c>
      <c r="E13" s="53">
        <v>0</v>
      </c>
      <c r="F13" s="53">
        <v>25</v>
      </c>
      <c r="G13" s="53">
        <v>25</v>
      </c>
      <c r="H13" s="53">
        <v>0</v>
      </c>
      <c r="I13" s="131"/>
      <c r="J13">
        <f t="shared" si="1"/>
        <v>100</v>
      </c>
    </row>
    <row r="14" ht="20.1" customHeight="1" spans="1:10">
      <c r="A14" s="128">
        <v>2011308</v>
      </c>
      <c r="B14" s="53" t="s">
        <v>212</v>
      </c>
      <c r="C14" s="53">
        <v>25</v>
      </c>
      <c r="D14" s="53">
        <f t="shared" si="0"/>
        <v>25</v>
      </c>
      <c r="E14" s="53">
        <v>0</v>
      </c>
      <c r="F14" s="53">
        <v>25</v>
      </c>
      <c r="G14" s="53">
        <v>25</v>
      </c>
      <c r="H14" s="53">
        <v>0</v>
      </c>
      <c r="I14" s="131"/>
      <c r="J14">
        <f t="shared" si="1"/>
        <v>100</v>
      </c>
    </row>
    <row r="15" ht="20.1" customHeight="1" spans="1:10">
      <c r="A15" s="128">
        <v>204</v>
      </c>
      <c r="B15" s="53" t="s">
        <v>213</v>
      </c>
      <c r="C15" s="53">
        <v>15</v>
      </c>
      <c r="D15" s="53">
        <f t="shared" si="0"/>
        <v>15</v>
      </c>
      <c r="E15" s="53">
        <v>0</v>
      </c>
      <c r="F15" s="53">
        <v>15</v>
      </c>
      <c r="G15" s="53">
        <v>15</v>
      </c>
      <c r="H15" s="53">
        <v>0</v>
      </c>
      <c r="I15" s="131"/>
      <c r="J15">
        <f t="shared" si="1"/>
        <v>60</v>
      </c>
    </row>
    <row r="16" ht="20.1" customHeight="1" spans="1:10">
      <c r="A16" s="128">
        <v>20402</v>
      </c>
      <c r="B16" s="53" t="s">
        <v>214</v>
      </c>
      <c r="C16" s="53">
        <v>15</v>
      </c>
      <c r="D16" s="53">
        <f t="shared" si="0"/>
        <v>15</v>
      </c>
      <c r="E16" s="53">
        <v>0</v>
      </c>
      <c r="F16" s="53">
        <v>15</v>
      </c>
      <c r="G16" s="53">
        <v>15</v>
      </c>
      <c r="H16" s="53">
        <v>0</v>
      </c>
      <c r="I16" s="131"/>
      <c r="J16">
        <f t="shared" si="1"/>
        <v>60</v>
      </c>
    </row>
    <row r="17" ht="20.1" customHeight="1" spans="1:10">
      <c r="A17" s="128">
        <v>2040204</v>
      </c>
      <c r="B17" s="53" t="s">
        <v>215</v>
      </c>
      <c r="C17" s="53">
        <v>15</v>
      </c>
      <c r="D17" s="53">
        <f t="shared" si="0"/>
        <v>15</v>
      </c>
      <c r="E17" s="53">
        <v>0</v>
      </c>
      <c r="F17" s="53">
        <v>15</v>
      </c>
      <c r="G17" s="53">
        <v>15</v>
      </c>
      <c r="H17" s="53">
        <v>0</v>
      </c>
      <c r="I17" s="131"/>
      <c r="J17">
        <f t="shared" si="1"/>
        <v>60</v>
      </c>
    </row>
    <row r="18" ht="20.1" customHeight="1" spans="1:10">
      <c r="A18" s="128">
        <v>205</v>
      </c>
      <c r="B18" s="53" t="s">
        <v>216</v>
      </c>
      <c r="C18" s="53">
        <v>3877</v>
      </c>
      <c r="D18" s="53">
        <f t="shared" si="0"/>
        <v>3877</v>
      </c>
      <c r="E18" s="53">
        <v>3870</v>
      </c>
      <c r="F18" s="53">
        <v>7</v>
      </c>
      <c r="G18" s="53">
        <v>7</v>
      </c>
      <c r="H18" s="53">
        <v>4701</v>
      </c>
      <c r="I18" s="131">
        <f>ROUND(D18/H18*100-100,1)</f>
        <v>-17.5</v>
      </c>
      <c r="J18">
        <f t="shared" si="1"/>
        <v>16321.5</v>
      </c>
    </row>
    <row r="19" ht="20.1" customHeight="1" spans="1:10">
      <c r="A19" s="128">
        <v>20501</v>
      </c>
      <c r="B19" s="53" t="s">
        <v>217</v>
      </c>
      <c r="C19" s="53">
        <v>9</v>
      </c>
      <c r="D19" s="53">
        <f t="shared" si="0"/>
        <v>9</v>
      </c>
      <c r="E19" s="53">
        <v>9</v>
      </c>
      <c r="F19" s="53">
        <v>0</v>
      </c>
      <c r="G19" s="53">
        <v>0</v>
      </c>
      <c r="H19" s="53">
        <v>0</v>
      </c>
      <c r="I19" s="131"/>
      <c r="J19">
        <f t="shared" si="1"/>
        <v>27</v>
      </c>
    </row>
    <row r="20" ht="20.1" customHeight="1" spans="1:10">
      <c r="A20" s="128">
        <v>2050199</v>
      </c>
      <c r="B20" s="53" t="s">
        <v>218</v>
      </c>
      <c r="C20" s="53">
        <v>9</v>
      </c>
      <c r="D20" s="53">
        <f t="shared" si="0"/>
        <v>9</v>
      </c>
      <c r="E20" s="53">
        <v>9</v>
      </c>
      <c r="F20" s="53">
        <v>0</v>
      </c>
      <c r="G20" s="53"/>
      <c r="H20" s="53">
        <v>0</v>
      </c>
      <c r="I20" s="131"/>
      <c r="J20">
        <f t="shared" si="1"/>
        <v>27</v>
      </c>
    </row>
    <row r="21" ht="20.1" customHeight="1" spans="1:10">
      <c r="A21" s="128">
        <v>20502</v>
      </c>
      <c r="B21" s="53" t="s">
        <v>219</v>
      </c>
      <c r="C21" s="53">
        <v>3796</v>
      </c>
      <c r="D21" s="53">
        <f t="shared" si="0"/>
        <v>3796</v>
      </c>
      <c r="E21" s="53">
        <v>3796</v>
      </c>
      <c r="F21" s="53">
        <v>0</v>
      </c>
      <c r="G21" s="53">
        <v>0</v>
      </c>
      <c r="H21" s="53">
        <v>4701</v>
      </c>
      <c r="I21" s="131">
        <f>ROUND(D21/H21*100-100,1)</f>
        <v>-19.3</v>
      </c>
      <c r="J21">
        <f t="shared" si="1"/>
        <v>16069.7</v>
      </c>
    </row>
    <row r="22" ht="20.1" customHeight="1" spans="1:10">
      <c r="A22" s="128">
        <v>2050202</v>
      </c>
      <c r="B22" s="53" t="s">
        <v>220</v>
      </c>
      <c r="C22" s="53">
        <v>3796</v>
      </c>
      <c r="D22" s="53">
        <f t="shared" si="0"/>
        <v>3796</v>
      </c>
      <c r="E22" s="53">
        <v>3796</v>
      </c>
      <c r="F22" s="53">
        <v>0</v>
      </c>
      <c r="G22" s="53"/>
      <c r="H22" s="53">
        <v>3493</v>
      </c>
      <c r="I22" s="131">
        <f>ROUND(D22/H22*100-100,1)</f>
        <v>8.7</v>
      </c>
      <c r="J22">
        <f t="shared" si="1"/>
        <v>14889.7</v>
      </c>
    </row>
    <row r="23" ht="20.1" customHeight="1" spans="1:10">
      <c r="A23" s="128">
        <v>2050203</v>
      </c>
      <c r="B23" s="53" t="s">
        <v>221</v>
      </c>
      <c r="C23" s="53"/>
      <c r="D23" s="53">
        <f t="shared" si="0"/>
        <v>0</v>
      </c>
      <c r="E23" s="53"/>
      <c r="F23" s="53"/>
      <c r="G23" s="53"/>
      <c r="H23" s="53"/>
      <c r="I23" s="131"/>
      <c r="J23">
        <f t="shared" si="1"/>
        <v>0</v>
      </c>
    </row>
    <row r="24" ht="20.1" customHeight="1" spans="1:10">
      <c r="A24" s="128">
        <v>2050299</v>
      </c>
      <c r="B24" s="53" t="s">
        <v>222</v>
      </c>
      <c r="C24" s="53"/>
      <c r="D24" s="53">
        <f t="shared" si="0"/>
        <v>0</v>
      </c>
      <c r="E24" s="53"/>
      <c r="F24" s="53"/>
      <c r="G24" s="53"/>
      <c r="H24" s="53"/>
      <c r="I24" s="131"/>
      <c r="J24">
        <f t="shared" si="1"/>
        <v>0</v>
      </c>
    </row>
    <row r="25" ht="20.1" customHeight="1" spans="1:10">
      <c r="A25" s="128">
        <v>20508</v>
      </c>
      <c r="B25" s="53" t="s">
        <v>223</v>
      </c>
      <c r="C25" s="53">
        <v>45</v>
      </c>
      <c r="D25" s="53">
        <f t="shared" si="0"/>
        <v>45</v>
      </c>
      <c r="E25" s="53">
        <v>45</v>
      </c>
      <c r="F25" s="53">
        <v>0</v>
      </c>
      <c r="G25" s="53">
        <v>0</v>
      </c>
      <c r="H25" s="53">
        <v>0</v>
      </c>
      <c r="I25" s="131"/>
      <c r="J25">
        <f t="shared" si="1"/>
        <v>135</v>
      </c>
    </row>
    <row r="26" ht="20.1" customHeight="1" spans="1:10">
      <c r="A26" s="128">
        <v>2050803</v>
      </c>
      <c r="B26" s="53" t="s">
        <v>224</v>
      </c>
      <c r="C26" s="53">
        <v>45</v>
      </c>
      <c r="D26" s="53">
        <f t="shared" si="0"/>
        <v>45</v>
      </c>
      <c r="E26" s="53">
        <v>45</v>
      </c>
      <c r="F26" s="53">
        <v>0</v>
      </c>
      <c r="G26" s="53"/>
      <c r="H26" s="53">
        <v>0</v>
      </c>
      <c r="I26" s="131"/>
      <c r="J26">
        <f t="shared" si="1"/>
        <v>135</v>
      </c>
    </row>
    <row r="27" ht="20.1" customHeight="1" spans="1:10">
      <c r="A27" s="128">
        <v>20599</v>
      </c>
      <c r="B27" s="53" t="s">
        <v>225</v>
      </c>
      <c r="C27" s="53">
        <v>27</v>
      </c>
      <c r="D27" s="53">
        <f t="shared" si="0"/>
        <v>27</v>
      </c>
      <c r="E27" s="53">
        <v>20</v>
      </c>
      <c r="F27" s="53">
        <v>7</v>
      </c>
      <c r="G27" s="53">
        <v>7</v>
      </c>
      <c r="H27" s="53">
        <v>0</v>
      </c>
      <c r="I27" s="131"/>
      <c r="J27">
        <f t="shared" si="1"/>
        <v>88</v>
      </c>
    </row>
    <row r="28" ht="20.1" customHeight="1" spans="1:10">
      <c r="A28" s="128">
        <v>2059999</v>
      </c>
      <c r="B28" s="53" t="s">
        <v>226</v>
      </c>
      <c r="C28" s="53">
        <v>27</v>
      </c>
      <c r="D28" s="53">
        <f t="shared" si="0"/>
        <v>27</v>
      </c>
      <c r="E28" s="53">
        <v>20</v>
      </c>
      <c r="F28" s="53">
        <v>7</v>
      </c>
      <c r="G28" s="53">
        <v>7</v>
      </c>
      <c r="H28" s="53">
        <v>0</v>
      </c>
      <c r="I28" s="131"/>
      <c r="J28">
        <f t="shared" si="1"/>
        <v>88</v>
      </c>
    </row>
    <row r="29" ht="20.1" customHeight="1" spans="1:10">
      <c r="A29" s="128">
        <v>206</v>
      </c>
      <c r="B29" s="53" t="s">
        <v>227</v>
      </c>
      <c r="C29" s="53">
        <v>0</v>
      </c>
      <c r="D29" s="53">
        <f t="shared" si="0"/>
        <v>0</v>
      </c>
      <c r="E29" s="53">
        <v>0</v>
      </c>
      <c r="F29" s="53"/>
      <c r="G29" s="53">
        <v>0</v>
      </c>
      <c r="H29" s="53">
        <v>0</v>
      </c>
      <c r="I29" s="131"/>
      <c r="J29">
        <f t="shared" si="1"/>
        <v>0</v>
      </c>
    </row>
    <row r="30" ht="20.1" customHeight="1" spans="1:10">
      <c r="A30" s="128">
        <v>20699</v>
      </c>
      <c r="B30" s="53" t="s">
        <v>228</v>
      </c>
      <c r="C30" s="53">
        <v>0</v>
      </c>
      <c r="D30" s="53">
        <f t="shared" si="0"/>
        <v>0</v>
      </c>
      <c r="E30" s="53">
        <v>0</v>
      </c>
      <c r="F30" s="53"/>
      <c r="G30" s="53">
        <v>0</v>
      </c>
      <c r="H30" s="53">
        <v>0</v>
      </c>
      <c r="I30" s="131"/>
      <c r="J30">
        <f t="shared" si="1"/>
        <v>0</v>
      </c>
    </row>
    <row r="31" ht="20.1" customHeight="1" spans="1:10">
      <c r="A31" s="128">
        <v>2069999</v>
      </c>
      <c r="B31" s="53" t="s">
        <v>229</v>
      </c>
      <c r="C31" s="53"/>
      <c r="D31" s="53">
        <f t="shared" si="0"/>
        <v>0</v>
      </c>
      <c r="E31" s="53"/>
      <c r="F31" s="53"/>
      <c r="G31" s="53"/>
      <c r="H31" s="53"/>
      <c r="I31" s="131"/>
      <c r="J31">
        <f t="shared" si="1"/>
        <v>0</v>
      </c>
    </row>
    <row r="32" ht="20.1" customHeight="1" spans="1:10">
      <c r="A32" s="128">
        <v>207</v>
      </c>
      <c r="B32" s="53" t="s">
        <v>230</v>
      </c>
      <c r="C32" s="53">
        <v>0</v>
      </c>
      <c r="D32" s="53">
        <f t="shared" si="0"/>
        <v>63</v>
      </c>
      <c r="E32" s="53">
        <v>0</v>
      </c>
      <c r="F32" s="53">
        <v>63</v>
      </c>
      <c r="G32" s="53">
        <v>0</v>
      </c>
      <c r="H32" s="53">
        <v>0</v>
      </c>
      <c r="I32" s="131"/>
      <c r="J32">
        <f t="shared" si="1"/>
        <v>126</v>
      </c>
    </row>
    <row r="33" ht="20.1" customHeight="1" spans="1:10">
      <c r="A33" s="128">
        <v>20701</v>
      </c>
      <c r="B33" s="53" t="s">
        <v>231</v>
      </c>
      <c r="C33" s="53">
        <v>0</v>
      </c>
      <c r="D33" s="53">
        <f t="shared" si="0"/>
        <v>63</v>
      </c>
      <c r="E33" s="53">
        <v>0</v>
      </c>
      <c r="F33" s="53">
        <v>63</v>
      </c>
      <c r="G33" s="53">
        <v>0</v>
      </c>
      <c r="H33" s="53">
        <v>0</v>
      </c>
      <c r="I33" s="131"/>
      <c r="J33">
        <f t="shared" si="1"/>
        <v>126</v>
      </c>
    </row>
    <row r="34" ht="20.1" customHeight="1" spans="1:10">
      <c r="A34" s="128">
        <v>2070199</v>
      </c>
      <c r="B34" s="53" t="s">
        <v>232</v>
      </c>
      <c r="C34" s="53"/>
      <c r="D34" s="53">
        <f t="shared" si="0"/>
        <v>63</v>
      </c>
      <c r="E34" s="53">
        <v>0</v>
      </c>
      <c r="F34" s="53">
        <v>63</v>
      </c>
      <c r="G34" s="53"/>
      <c r="H34" s="53">
        <v>0</v>
      </c>
      <c r="I34" s="131"/>
      <c r="J34">
        <f t="shared" si="1"/>
        <v>126</v>
      </c>
    </row>
    <row r="35" ht="20.1" customHeight="1" spans="1:10">
      <c r="A35" s="128">
        <v>208</v>
      </c>
      <c r="B35" s="53" t="s">
        <v>233</v>
      </c>
      <c r="C35" s="53">
        <v>2226</v>
      </c>
      <c r="D35" s="53">
        <f t="shared" si="0"/>
        <v>3287</v>
      </c>
      <c r="E35" s="53">
        <v>1833</v>
      </c>
      <c r="F35" s="53">
        <v>1454</v>
      </c>
      <c r="G35" s="53">
        <v>393</v>
      </c>
      <c r="H35" s="53">
        <v>3189</v>
      </c>
      <c r="I35" s="131">
        <f>ROUND(D35/H35*100-100,1)</f>
        <v>3.1</v>
      </c>
      <c r="J35">
        <f t="shared" si="1"/>
        <v>12385.1</v>
      </c>
    </row>
    <row r="36" ht="20.1" customHeight="1" spans="1:10">
      <c r="A36" s="128">
        <v>20802</v>
      </c>
      <c r="B36" s="53" t="s">
        <v>234</v>
      </c>
      <c r="C36" s="53">
        <v>10</v>
      </c>
      <c r="D36" s="53">
        <f t="shared" si="0"/>
        <v>10</v>
      </c>
      <c r="E36" s="53">
        <v>0</v>
      </c>
      <c r="F36" s="53">
        <v>10</v>
      </c>
      <c r="G36" s="53">
        <v>10</v>
      </c>
      <c r="H36" s="53">
        <v>0</v>
      </c>
      <c r="I36" s="131"/>
      <c r="J36">
        <f t="shared" si="1"/>
        <v>40</v>
      </c>
    </row>
    <row r="37" ht="20.1" customHeight="1" spans="1:10">
      <c r="A37" s="128">
        <v>2080299</v>
      </c>
      <c r="B37" s="53" t="s">
        <v>235</v>
      </c>
      <c r="C37" s="53">
        <v>10</v>
      </c>
      <c r="D37" s="53">
        <f t="shared" si="0"/>
        <v>10</v>
      </c>
      <c r="E37" s="53">
        <v>0</v>
      </c>
      <c r="F37" s="53">
        <v>10</v>
      </c>
      <c r="G37" s="53">
        <v>10</v>
      </c>
      <c r="H37" s="53">
        <v>0</v>
      </c>
      <c r="I37" s="131"/>
      <c r="J37">
        <f t="shared" si="1"/>
        <v>40</v>
      </c>
    </row>
    <row r="38" ht="20.1" customHeight="1" spans="1:10">
      <c r="A38" s="128">
        <v>20803</v>
      </c>
      <c r="B38" s="53" t="s">
        <v>236</v>
      </c>
      <c r="C38" s="53">
        <v>291</v>
      </c>
      <c r="D38" s="53">
        <f t="shared" si="0"/>
        <v>1255</v>
      </c>
      <c r="E38" s="53">
        <v>146</v>
      </c>
      <c r="F38" s="53">
        <v>1109</v>
      </c>
      <c r="G38" s="53">
        <v>145</v>
      </c>
      <c r="H38" s="53">
        <v>1170</v>
      </c>
      <c r="I38" s="131">
        <f>ROUND(D38/H38*100-100,1)</f>
        <v>7.3</v>
      </c>
      <c r="J38">
        <f t="shared" si="1"/>
        <v>4123.3</v>
      </c>
    </row>
    <row r="39" ht="20.1" customHeight="1" spans="1:10">
      <c r="A39" s="128">
        <v>2080308</v>
      </c>
      <c r="B39" s="53" t="s">
        <v>237</v>
      </c>
      <c r="C39" s="53">
        <v>291</v>
      </c>
      <c r="D39" s="53">
        <f t="shared" si="0"/>
        <v>1255</v>
      </c>
      <c r="E39" s="53">
        <v>146</v>
      </c>
      <c r="F39" s="53">
        <v>1109</v>
      </c>
      <c r="G39" s="53">
        <v>145</v>
      </c>
      <c r="H39" s="53">
        <v>970</v>
      </c>
      <c r="I39" s="131">
        <f>ROUND(D39/H39*100-100,1)</f>
        <v>29.4</v>
      </c>
      <c r="J39">
        <f t="shared" si="1"/>
        <v>3945.4</v>
      </c>
    </row>
    <row r="40" ht="20.1" customHeight="1" spans="1:10">
      <c r="A40" s="128">
        <v>2080399</v>
      </c>
      <c r="B40" s="53" t="s">
        <v>238</v>
      </c>
      <c r="C40" s="53"/>
      <c r="D40" s="53">
        <f t="shared" si="0"/>
        <v>0</v>
      </c>
      <c r="E40" s="53"/>
      <c r="F40" s="53"/>
      <c r="G40" s="53"/>
      <c r="H40" s="53"/>
      <c r="I40" s="131"/>
      <c r="J40">
        <f t="shared" si="1"/>
        <v>0</v>
      </c>
    </row>
    <row r="41" ht="20.1" customHeight="1" spans="1:10">
      <c r="A41" s="128">
        <v>20805</v>
      </c>
      <c r="B41" s="53" t="s">
        <v>239</v>
      </c>
      <c r="C41" s="53">
        <v>1565</v>
      </c>
      <c r="D41" s="53">
        <f t="shared" si="0"/>
        <v>1565</v>
      </c>
      <c r="E41" s="53">
        <v>1565</v>
      </c>
      <c r="F41" s="53">
        <v>0</v>
      </c>
      <c r="G41" s="53">
        <v>0</v>
      </c>
      <c r="H41" s="53">
        <v>1358</v>
      </c>
      <c r="I41" s="131">
        <f>ROUND(D41/H41*100-100,1)</f>
        <v>15.2</v>
      </c>
      <c r="J41">
        <f t="shared" si="1"/>
        <v>6068.2</v>
      </c>
    </row>
    <row r="42" ht="20.1" customHeight="1" spans="1:10">
      <c r="A42" s="128">
        <v>2080599</v>
      </c>
      <c r="B42" s="53" t="s">
        <v>240</v>
      </c>
      <c r="C42" s="53">
        <v>1565</v>
      </c>
      <c r="D42" s="53">
        <f t="shared" si="0"/>
        <v>1565</v>
      </c>
      <c r="E42" s="53">
        <v>1565</v>
      </c>
      <c r="F42" s="53">
        <v>0</v>
      </c>
      <c r="G42" s="53"/>
      <c r="H42" s="53">
        <v>1358</v>
      </c>
      <c r="I42" s="131">
        <f>ROUND(D42/H42*100-100,1)</f>
        <v>15.2</v>
      </c>
      <c r="J42">
        <f t="shared" si="1"/>
        <v>6068.2</v>
      </c>
    </row>
    <row r="43" ht="20.1" customHeight="1" spans="1:10">
      <c r="A43" s="128">
        <v>20808</v>
      </c>
      <c r="B43" s="53" t="s">
        <v>241</v>
      </c>
      <c r="C43" s="53">
        <v>0</v>
      </c>
      <c r="D43" s="53">
        <f t="shared" si="0"/>
        <v>97</v>
      </c>
      <c r="E43" s="53">
        <v>0</v>
      </c>
      <c r="F43" s="53">
        <v>97</v>
      </c>
      <c r="G43" s="53">
        <v>0</v>
      </c>
      <c r="H43" s="53">
        <v>146</v>
      </c>
      <c r="I43" s="131">
        <f>ROUND(D43/H43*100-100,1)</f>
        <v>-33.6</v>
      </c>
      <c r="J43">
        <f t="shared" si="1"/>
        <v>306.4</v>
      </c>
    </row>
    <row r="44" ht="20.1" customHeight="1" spans="1:10">
      <c r="A44" s="128">
        <v>2080805</v>
      </c>
      <c r="B44" s="53" t="s">
        <v>242</v>
      </c>
      <c r="C44" s="53"/>
      <c r="D44" s="53">
        <f t="shared" si="0"/>
        <v>0</v>
      </c>
      <c r="E44" s="53"/>
      <c r="F44" s="53"/>
      <c r="G44" s="53"/>
      <c r="H44" s="53"/>
      <c r="I44" s="131"/>
      <c r="J44">
        <f t="shared" si="1"/>
        <v>0</v>
      </c>
    </row>
    <row r="45" ht="20.1" customHeight="1" spans="1:10">
      <c r="A45" s="128">
        <v>2080806</v>
      </c>
      <c r="B45" s="53" t="s">
        <v>243</v>
      </c>
      <c r="C45" s="53"/>
      <c r="D45" s="53">
        <f t="shared" si="0"/>
        <v>97</v>
      </c>
      <c r="E45" s="53">
        <v>0</v>
      </c>
      <c r="F45" s="53">
        <v>97</v>
      </c>
      <c r="G45" s="53"/>
      <c r="H45" s="53">
        <v>0</v>
      </c>
      <c r="I45" s="131"/>
      <c r="J45">
        <f t="shared" si="1"/>
        <v>194</v>
      </c>
    </row>
    <row r="46" ht="20.1" customHeight="1" spans="1:10">
      <c r="A46" s="128">
        <v>2080899</v>
      </c>
      <c r="B46" s="53" t="s">
        <v>244</v>
      </c>
      <c r="C46" s="53"/>
      <c r="D46" s="53">
        <f t="shared" si="0"/>
        <v>0</v>
      </c>
      <c r="E46" s="53"/>
      <c r="F46" s="53"/>
      <c r="G46" s="53"/>
      <c r="H46" s="53"/>
      <c r="I46" s="131"/>
      <c r="J46">
        <f t="shared" si="1"/>
        <v>0</v>
      </c>
    </row>
    <row r="47" ht="20.1" customHeight="1" spans="1:10">
      <c r="A47" s="128">
        <v>20809</v>
      </c>
      <c r="B47" s="53" t="s">
        <v>245</v>
      </c>
      <c r="C47" s="53">
        <v>180</v>
      </c>
      <c r="D47" s="53">
        <f t="shared" si="0"/>
        <v>180</v>
      </c>
      <c r="E47" s="53">
        <v>90</v>
      </c>
      <c r="F47" s="53">
        <v>90</v>
      </c>
      <c r="G47" s="53">
        <v>90</v>
      </c>
      <c r="H47" s="53">
        <v>16</v>
      </c>
      <c r="I47" s="131">
        <f>ROUND(D47/H47*100-100,1)</f>
        <v>1025</v>
      </c>
      <c r="J47">
        <f t="shared" si="1"/>
        <v>1671</v>
      </c>
    </row>
    <row r="48" ht="20.1" customHeight="1" spans="1:10">
      <c r="A48" s="128">
        <v>2080901</v>
      </c>
      <c r="B48" s="53" t="s">
        <v>246</v>
      </c>
      <c r="C48" s="53">
        <v>180</v>
      </c>
      <c r="D48" s="53">
        <f t="shared" si="0"/>
        <v>180</v>
      </c>
      <c r="E48" s="53">
        <v>90</v>
      </c>
      <c r="F48" s="53">
        <v>90</v>
      </c>
      <c r="G48" s="53">
        <v>90</v>
      </c>
      <c r="H48" s="53">
        <v>16</v>
      </c>
      <c r="I48" s="131">
        <f>ROUND(D48/H48*100-100,1)</f>
        <v>1025</v>
      </c>
      <c r="J48">
        <f t="shared" si="1"/>
        <v>1671</v>
      </c>
    </row>
    <row r="49" ht="20.1" customHeight="1" spans="1:10">
      <c r="A49" s="128">
        <v>20810</v>
      </c>
      <c r="B49" s="53" t="s">
        <v>247</v>
      </c>
      <c r="C49" s="53">
        <v>102</v>
      </c>
      <c r="D49" s="53">
        <f t="shared" si="0"/>
        <v>102</v>
      </c>
      <c r="E49" s="53">
        <v>31</v>
      </c>
      <c r="F49" s="53">
        <v>71</v>
      </c>
      <c r="G49" s="53">
        <v>71</v>
      </c>
      <c r="H49" s="53">
        <v>13</v>
      </c>
      <c r="I49" s="131">
        <f>ROUND(D49/H49*100-100,1)</f>
        <v>684.6</v>
      </c>
      <c r="J49">
        <f t="shared" si="1"/>
        <v>1074.6</v>
      </c>
    </row>
    <row r="50" ht="20.1" customHeight="1" spans="1:10">
      <c r="A50" s="128">
        <v>2081001</v>
      </c>
      <c r="B50" s="53" t="s">
        <v>248</v>
      </c>
      <c r="C50" s="53">
        <v>4</v>
      </c>
      <c r="D50" s="53">
        <f t="shared" si="0"/>
        <v>4</v>
      </c>
      <c r="E50" s="53">
        <v>0</v>
      </c>
      <c r="F50" s="53">
        <v>4</v>
      </c>
      <c r="G50" s="53">
        <v>4</v>
      </c>
      <c r="H50" s="53">
        <v>4</v>
      </c>
      <c r="I50" s="131">
        <f>ROUND(D50/H50*100-100,1)</f>
        <v>0</v>
      </c>
      <c r="J50">
        <f t="shared" si="1"/>
        <v>20</v>
      </c>
    </row>
    <row r="51" ht="20.1" customHeight="1" spans="1:10">
      <c r="A51" s="128">
        <v>2081002</v>
      </c>
      <c r="B51" s="53" t="s">
        <v>249</v>
      </c>
      <c r="C51" s="53">
        <v>36</v>
      </c>
      <c r="D51" s="53">
        <f t="shared" si="0"/>
        <v>36</v>
      </c>
      <c r="E51" s="53">
        <v>0</v>
      </c>
      <c r="F51" s="53">
        <v>36</v>
      </c>
      <c r="G51" s="53">
        <v>36</v>
      </c>
      <c r="H51" s="53">
        <v>9</v>
      </c>
      <c r="I51" s="131">
        <f>ROUND(D51/H51*100-100,1)</f>
        <v>300</v>
      </c>
      <c r="J51">
        <f t="shared" si="1"/>
        <v>453</v>
      </c>
    </row>
    <row r="52" ht="20.1" customHeight="1" spans="1:10">
      <c r="A52" s="128">
        <v>2081004</v>
      </c>
      <c r="B52" s="53" t="s">
        <v>250</v>
      </c>
      <c r="C52" s="53">
        <v>62</v>
      </c>
      <c r="D52" s="53">
        <f t="shared" si="0"/>
        <v>62</v>
      </c>
      <c r="E52" s="53">
        <v>31</v>
      </c>
      <c r="F52" s="53">
        <v>31</v>
      </c>
      <c r="G52" s="53">
        <v>31</v>
      </c>
      <c r="H52" s="53">
        <v>0</v>
      </c>
      <c r="I52" s="131"/>
      <c r="J52">
        <f t="shared" si="1"/>
        <v>217</v>
      </c>
    </row>
    <row r="53" ht="20.1" customHeight="1" spans="1:10">
      <c r="A53" s="128">
        <v>20811</v>
      </c>
      <c r="B53" s="53" t="s">
        <v>251</v>
      </c>
      <c r="C53" s="53">
        <v>3</v>
      </c>
      <c r="D53" s="53">
        <f t="shared" si="0"/>
        <v>3</v>
      </c>
      <c r="E53" s="53">
        <v>1</v>
      </c>
      <c r="F53" s="53">
        <v>2</v>
      </c>
      <c r="G53" s="53">
        <v>2</v>
      </c>
      <c r="H53" s="53">
        <v>0</v>
      </c>
      <c r="I53" s="131"/>
      <c r="J53">
        <f t="shared" si="1"/>
        <v>11</v>
      </c>
    </row>
    <row r="54" ht="20.1" customHeight="1" spans="1:10">
      <c r="A54" s="128">
        <v>2081199</v>
      </c>
      <c r="B54" s="53" t="s">
        <v>252</v>
      </c>
      <c r="C54" s="53">
        <v>3</v>
      </c>
      <c r="D54" s="53">
        <f t="shared" si="0"/>
        <v>3</v>
      </c>
      <c r="E54" s="53">
        <v>1</v>
      </c>
      <c r="F54" s="53">
        <v>2</v>
      </c>
      <c r="G54" s="53">
        <v>2</v>
      </c>
      <c r="H54" s="53">
        <v>0</v>
      </c>
      <c r="I54" s="131"/>
      <c r="J54">
        <f t="shared" si="1"/>
        <v>11</v>
      </c>
    </row>
    <row r="55" ht="20.1" customHeight="1" spans="1:10">
      <c r="A55" s="128">
        <v>20812</v>
      </c>
      <c r="B55" s="53" t="s">
        <v>253</v>
      </c>
      <c r="C55" s="53">
        <v>0</v>
      </c>
      <c r="D55" s="53">
        <f t="shared" si="0"/>
        <v>0</v>
      </c>
      <c r="E55" s="53">
        <v>0</v>
      </c>
      <c r="F55" s="53"/>
      <c r="G55" s="53">
        <v>0</v>
      </c>
      <c r="H55" s="53">
        <v>0</v>
      </c>
      <c r="I55" s="131"/>
      <c r="J55">
        <f t="shared" si="1"/>
        <v>0</v>
      </c>
    </row>
    <row r="56" ht="20.1" customHeight="1" spans="1:10">
      <c r="A56" s="128">
        <v>2081201</v>
      </c>
      <c r="B56" s="53" t="s">
        <v>254</v>
      </c>
      <c r="C56" s="53"/>
      <c r="D56" s="53">
        <f t="shared" si="0"/>
        <v>0</v>
      </c>
      <c r="E56" s="53"/>
      <c r="F56" s="53"/>
      <c r="G56" s="53"/>
      <c r="H56" s="53"/>
      <c r="I56" s="131"/>
      <c r="J56">
        <f t="shared" si="1"/>
        <v>0</v>
      </c>
    </row>
    <row r="57" ht="20.1" customHeight="1" spans="1:10">
      <c r="A57" s="128">
        <v>20821</v>
      </c>
      <c r="B57" s="53" t="s">
        <v>255</v>
      </c>
      <c r="C57" s="53">
        <v>52</v>
      </c>
      <c r="D57" s="53">
        <f t="shared" si="0"/>
        <v>52</v>
      </c>
      <c r="E57" s="53">
        <v>0</v>
      </c>
      <c r="F57" s="53">
        <v>52</v>
      </c>
      <c r="G57" s="53">
        <v>52</v>
      </c>
      <c r="H57" s="53">
        <v>23</v>
      </c>
      <c r="I57" s="131">
        <f>ROUND(D57/H57*100-100,1)</f>
        <v>126.1</v>
      </c>
      <c r="J57">
        <f t="shared" si="1"/>
        <v>357.1</v>
      </c>
    </row>
    <row r="58" ht="20.1" customHeight="1" spans="1:10">
      <c r="A58" s="128">
        <v>2082102</v>
      </c>
      <c r="B58" s="53" t="s">
        <v>256</v>
      </c>
      <c r="C58" s="53">
        <v>52</v>
      </c>
      <c r="D58" s="53">
        <f t="shared" si="0"/>
        <v>52</v>
      </c>
      <c r="E58" s="53">
        <v>0</v>
      </c>
      <c r="F58" s="53">
        <v>52</v>
      </c>
      <c r="G58" s="53">
        <v>52</v>
      </c>
      <c r="H58" s="53">
        <v>23</v>
      </c>
      <c r="I58" s="131">
        <f>ROUND(D58/H58*100-100,1)</f>
        <v>126.1</v>
      </c>
      <c r="J58">
        <f t="shared" si="1"/>
        <v>357.1</v>
      </c>
    </row>
    <row r="59" ht="20.1" customHeight="1" spans="1:10">
      <c r="A59" s="128">
        <v>20817</v>
      </c>
      <c r="B59" s="53" t="s">
        <v>257</v>
      </c>
      <c r="C59" s="53">
        <v>0</v>
      </c>
      <c r="D59" s="53">
        <f t="shared" si="0"/>
        <v>0</v>
      </c>
      <c r="E59" s="53">
        <v>0</v>
      </c>
      <c r="F59" s="53"/>
      <c r="G59" s="53">
        <v>0</v>
      </c>
      <c r="H59" s="53">
        <v>0</v>
      </c>
      <c r="I59" s="131"/>
      <c r="J59">
        <f t="shared" si="1"/>
        <v>0</v>
      </c>
    </row>
    <row r="60" ht="20.1" customHeight="1" spans="1:10">
      <c r="A60" s="128">
        <v>2081701</v>
      </c>
      <c r="B60" s="53" t="s">
        <v>258</v>
      </c>
      <c r="C60" s="53"/>
      <c r="D60" s="53">
        <f t="shared" si="0"/>
        <v>0</v>
      </c>
      <c r="E60" s="53"/>
      <c r="F60" s="53"/>
      <c r="G60" s="53"/>
      <c r="H60" s="53"/>
      <c r="I60" s="131"/>
      <c r="J60">
        <f t="shared" si="1"/>
        <v>0</v>
      </c>
    </row>
    <row r="61" ht="20.1" customHeight="1" spans="1:10">
      <c r="A61" s="128">
        <v>20820</v>
      </c>
      <c r="B61" s="53" t="s">
        <v>259</v>
      </c>
      <c r="C61" s="53">
        <v>20</v>
      </c>
      <c r="D61" s="53">
        <f t="shared" si="0"/>
        <v>20</v>
      </c>
      <c r="E61" s="53">
        <v>0</v>
      </c>
      <c r="F61" s="53">
        <v>20</v>
      </c>
      <c r="G61" s="53">
        <v>20</v>
      </c>
      <c r="H61" s="53">
        <v>0</v>
      </c>
      <c r="I61" s="131"/>
      <c r="J61">
        <f t="shared" si="1"/>
        <v>80</v>
      </c>
    </row>
    <row r="62" ht="20.1" customHeight="1" spans="1:10">
      <c r="A62" s="128">
        <v>2082001</v>
      </c>
      <c r="B62" s="53" t="s">
        <v>260</v>
      </c>
      <c r="C62" s="53">
        <v>20</v>
      </c>
      <c r="D62" s="53">
        <f t="shared" si="0"/>
        <v>20</v>
      </c>
      <c r="E62" s="53">
        <v>0</v>
      </c>
      <c r="F62" s="53">
        <v>20</v>
      </c>
      <c r="G62" s="53">
        <v>20</v>
      </c>
      <c r="H62" s="53">
        <v>0</v>
      </c>
      <c r="I62" s="131"/>
      <c r="J62">
        <f t="shared" si="1"/>
        <v>80</v>
      </c>
    </row>
    <row r="63" ht="20.1" customHeight="1" spans="1:10">
      <c r="A63" s="128">
        <v>20899</v>
      </c>
      <c r="B63" s="53" t="s">
        <v>261</v>
      </c>
      <c r="C63" s="53">
        <v>3</v>
      </c>
      <c r="D63" s="53">
        <f t="shared" si="0"/>
        <v>3</v>
      </c>
      <c r="E63" s="53">
        <v>0</v>
      </c>
      <c r="F63" s="53">
        <v>3</v>
      </c>
      <c r="G63" s="53">
        <v>3</v>
      </c>
      <c r="H63" s="53">
        <v>12</v>
      </c>
      <c r="I63" s="131">
        <f t="shared" ref="I63:I69" si="2">ROUND(D63/H63*100-100,1)</f>
        <v>-75</v>
      </c>
      <c r="J63">
        <f t="shared" si="1"/>
        <v>-51</v>
      </c>
    </row>
    <row r="64" ht="20.1" customHeight="1" spans="1:10">
      <c r="A64" s="128">
        <v>2089901</v>
      </c>
      <c r="B64" s="53" t="s">
        <v>262</v>
      </c>
      <c r="C64" s="53">
        <v>3</v>
      </c>
      <c r="D64" s="53">
        <f t="shared" si="0"/>
        <v>3</v>
      </c>
      <c r="E64" s="53">
        <v>0</v>
      </c>
      <c r="F64" s="53">
        <v>3</v>
      </c>
      <c r="G64" s="53">
        <v>3</v>
      </c>
      <c r="H64" s="53">
        <v>12</v>
      </c>
      <c r="I64" s="131">
        <f t="shared" si="2"/>
        <v>-75</v>
      </c>
      <c r="J64">
        <f t="shared" si="1"/>
        <v>-51</v>
      </c>
    </row>
    <row r="65" ht="20.1" customHeight="1" spans="1:10">
      <c r="A65" s="128">
        <v>210</v>
      </c>
      <c r="B65" s="53" t="s">
        <v>263</v>
      </c>
      <c r="C65" s="53">
        <v>2483</v>
      </c>
      <c r="D65" s="53">
        <f t="shared" si="0"/>
        <v>6358</v>
      </c>
      <c r="E65" s="53">
        <v>1190</v>
      </c>
      <c r="F65" s="53">
        <v>5168</v>
      </c>
      <c r="G65" s="53">
        <v>1293</v>
      </c>
      <c r="H65" s="53">
        <v>4250</v>
      </c>
      <c r="I65" s="131">
        <f t="shared" si="2"/>
        <v>49.6</v>
      </c>
      <c r="J65">
        <f t="shared" si="1"/>
        <v>20791.6</v>
      </c>
    </row>
    <row r="66" ht="20.1" customHeight="1" spans="1:10">
      <c r="A66" s="128">
        <v>21003</v>
      </c>
      <c r="B66" s="53" t="s">
        <v>264</v>
      </c>
      <c r="C66" s="53">
        <v>34</v>
      </c>
      <c r="D66" s="53">
        <f t="shared" si="0"/>
        <v>180</v>
      </c>
      <c r="E66" s="53">
        <v>0</v>
      </c>
      <c r="F66" s="53">
        <v>180</v>
      </c>
      <c r="G66" s="53">
        <v>34</v>
      </c>
      <c r="H66" s="53">
        <v>45</v>
      </c>
      <c r="I66" s="131">
        <f t="shared" si="2"/>
        <v>300</v>
      </c>
      <c r="J66">
        <f t="shared" si="1"/>
        <v>773</v>
      </c>
    </row>
    <row r="67" ht="20.1" customHeight="1" spans="1:10">
      <c r="A67" s="128">
        <v>2100399</v>
      </c>
      <c r="B67" s="53" t="s">
        <v>265</v>
      </c>
      <c r="C67" s="53">
        <v>34</v>
      </c>
      <c r="D67" s="53">
        <f t="shared" si="0"/>
        <v>180</v>
      </c>
      <c r="E67" s="53">
        <v>0</v>
      </c>
      <c r="F67" s="53">
        <v>180</v>
      </c>
      <c r="G67" s="53">
        <v>34</v>
      </c>
      <c r="H67" s="53">
        <v>45</v>
      </c>
      <c r="I67" s="131">
        <f t="shared" si="2"/>
        <v>300</v>
      </c>
      <c r="J67">
        <f t="shared" si="1"/>
        <v>773</v>
      </c>
    </row>
    <row r="68" ht="20.1" customHeight="1" spans="1:10">
      <c r="A68" s="128">
        <v>21004</v>
      </c>
      <c r="B68" s="53" t="s">
        <v>266</v>
      </c>
      <c r="C68" s="53">
        <v>126</v>
      </c>
      <c r="D68" s="53">
        <f t="shared" si="0"/>
        <v>517</v>
      </c>
      <c r="E68" s="53">
        <v>63</v>
      </c>
      <c r="F68" s="53">
        <v>454</v>
      </c>
      <c r="G68" s="53">
        <v>63</v>
      </c>
      <c r="H68" s="53">
        <v>73</v>
      </c>
      <c r="I68" s="131">
        <f t="shared" si="2"/>
        <v>608.2</v>
      </c>
      <c r="J68">
        <f t="shared" si="1"/>
        <v>1904.2</v>
      </c>
    </row>
    <row r="69" ht="20.1" customHeight="1" spans="1:10">
      <c r="A69" s="128">
        <v>2100408</v>
      </c>
      <c r="B69" s="53" t="s">
        <v>267</v>
      </c>
      <c r="C69" s="53">
        <v>126</v>
      </c>
      <c r="D69" s="53">
        <f t="shared" ref="D69:D131" si="3">SUM(E69:F69)</f>
        <v>517</v>
      </c>
      <c r="E69" s="53">
        <v>63</v>
      </c>
      <c r="F69" s="53">
        <v>454</v>
      </c>
      <c r="G69" s="53">
        <v>63</v>
      </c>
      <c r="H69" s="53">
        <v>22</v>
      </c>
      <c r="I69" s="131">
        <f t="shared" si="2"/>
        <v>2250</v>
      </c>
      <c r="J69">
        <f t="shared" ref="J69:J131" si="4">SUM(C69:I69)</f>
        <v>3495</v>
      </c>
    </row>
    <row r="70" ht="20.1" customHeight="1" spans="1:10">
      <c r="A70" s="128">
        <v>2100499</v>
      </c>
      <c r="B70" s="53" t="s">
        <v>268</v>
      </c>
      <c r="C70" s="53"/>
      <c r="D70" s="53">
        <f t="shared" si="3"/>
        <v>0</v>
      </c>
      <c r="E70" s="53"/>
      <c r="F70" s="53"/>
      <c r="G70" s="53"/>
      <c r="H70" s="53"/>
      <c r="I70" s="131"/>
      <c r="J70">
        <f t="shared" si="4"/>
        <v>0</v>
      </c>
    </row>
    <row r="71" ht="20.1" customHeight="1" spans="1:10">
      <c r="A71" s="128">
        <v>21005</v>
      </c>
      <c r="B71" s="53" t="s">
        <v>269</v>
      </c>
      <c r="C71" s="53">
        <v>1971</v>
      </c>
      <c r="D71" s="53">
        <f t="shared" si="3"/>
        <v>5309</v>
      </c>
      <c r="E71" s="53">
        <v>1062</v>
      </c>
      <c r="F71" s="53">
        <v>4247</v>
      </c>
      <c r="G71" s="53">
        <v>909</v>
      </c>
      <c r="H71" s="53">
        <v>4132</v>
      </c>
      <c r="I71" s="131">
        <f t="shared" ref="I71:I77" si="5">ROUND(D71/H71*100-100,1)</f>
        <v>28.5</v>
      </c>
      <c r="J71">
        <f t="shared" si="4"/>
        <v>17658.5</v>
      </c>
    </row>
    <row r="72" ht="20.1" customHeight="1" spans="1:10">
      <c r="A72" s="128">
        <v>2100501</v>
      </c>
      <c r="B72" s="53" t="s">
        <v>270</v>
      </c>
      <c r="C72" s="53">
        <v>231</v>
      </c>
      <c r="D72" s="53">
        <f t="shared" si="3"/>
        <v>231</v>
      </c>
      <c r="E72" s="53">
        <v>171</v>
      </c>
      <c r="F72" s="53">
        <v>60</v>
      </c>
      <c r="G72" s="53">
        <v>60</v>
      </c>
      <c r="H72" s="53">
        <v>150</v>
      </c>
      <c r="I72" s="131">
        <f t="shared" si="5"/>
        <v>54</v>
      </c>
      <c r="J72">
        <f t="shared" si="4"/>
        <v>957</v>
      </c>
    </row>
    <row r="73" ht="20.1" customHeight="1" spans="1:10">
      <c r="A73" s="128">
        <v>2100502</v>
      </c>
      <c r="B73" s="53" t="s">
        <v>271</v>
      </c>
      <c r="C73" s="53">
        <v>870</v>
      </c>
      <c r="D73" s="53">
        <f t="shared" si="3"/>
        <v>870</v>
      </c>
      <c r="E73" s="53">
        <v>870</v>
      </c>
      <c r="F73" s="53">
        <v>0</v>
      </c>
      <c r="G73" s="53"/>
      <c r="H73" s="53">
        <v>606</v>
      </c>
      <c r="I73" s="131">
        <f t="shared" si="5"/>
        <v>43.6</v>
      </c>
      <c r="J73">
        <f t="shared" si="4"/>
        <v>3259.6</v>
      </c>
    </row>
    <row r="74" ht="20.1" customHeight="1" spans="1:10">
      <c r="A74" s="128">
        <v>2100504</v>
      </c>
      <c r="B74" s="53" t="s">
        <v>272</v>
      </c>
      <c r="C74" s="53"/>
      <c r="D74" s="53">
        <f t="shared" si="3"/>
        <v>6</v>
      </c>
      <c r="E74" s="53">
        <v>0</v>
      </c>
      <c r="F74" s="53">
        <v>6</v>
      </c>
      <c r="G74" s="53"/>
      <c r="H74" s="53">
        <v>9</v>
      </c>
      <c r="I74" s="131">
        <f t="shared" si="5"/>
        <v>-33.3</v>
      </c>
      <c r="J74">
        <f t="shared" si="4"/>
        <v>-12.3</v>
      </c>
    </row>
    <row r="75" ht="20.1" customHeight="1" spans="1:10">
      <c r="A75" s="128">
        <v>2100506</v>
      </c>
      <c r="B75" s="53" t="s">
        <v>273</v>
      </c>
      <c r="C75" s="53">
        <v>738</v>
      </c>
      <c r="D75" s="53">
        <f t="shared" si="3"/>
        <v>4064</v>
      </c>
      <c r="E75" s="53">
        <v>0</v>
      </c>
      <c r="F75" s="53">
        <v>4064</v>
      </c>
      <c r="G75" s="53">
        <v>738</v>
      </c>
      <c r="H75" s="53">
        <v>3319</v>
      </c>
      <c r="I75" s="131">
        <f t="shared" si="5"/>
        <v>22.4</v>
      </c>
      <c r="J75">
        <f t="shared" si="4"/>
        <v>12945.4</v>
      </c>
    </row>
    <row r="76" ht="20.1" customHeight="1" spans="1:10">
      <c r="A76" s="128">
        <v>2100508</v>
      </c>
      <c r="B76" s="53" t="s">
        <v>274</v>
      </c>
      <c r="C76" s="53">
        <v>42</v>
      </c>
      <c r="D76" s="53">
        <f t="shared" si="3"/>
        <v>48</v>
      </c>
      <c r="E76" s="53">
        <v>21</v>
      </c>
      <c r="F76" s="53">
        <v>27</v>
      </c>
      <c r="G76" s="53">
        <v>21</v>
      </c>
      <c r="H76" s="53">
        <v>28</v>
      </c>
      <c r="I76" s="131">
        <f t="shared" si="5"/>
        <v>71.4</v>
      </c>
      <c r="J76">
        <f t="shared" si="4"/>
        <v>258.4</v>
      </c>
    </row>
    <row r="77" ht="20.1" customHeight="1" spans="1:10">
      <c r="A77" s="128">
        <v>2100509</v>
      </c>
      <c r="B77" s="53" t="s">
        <v>275</v>
      </c>
      <c r="C77" s="53">
        <v>90</v>
      </c>
      <c r="D77" s="53">
        <f t="shared" si="3"/>
        <v>90</v>
      </c>
      <c r="E77" s="53">
        <v>0</v>
      </c>
      <c r="F77" s="53">
        <v>90</v>
      </c>
      <c r="G77" s="53">
        <v>90</v>
      </c>
      <c r="H77" s="53">
        <v>20</v>
      </c>
      <c r="I77" s="131">
        <f t="shared" si="5"/>
        <v>350</v>
      </c>
      <c r="J77">
        <f t="shared" si="4"/>
        <v>730</v>
      </c>
    </row>
    <row r="78" ht="20.1" customHeight="1" spans="1:10">
      <c r="A78" s="128">
        <v>21007</v>
      </c>
      <c r="B78" s="53" t="s">
        <v>276</v>
      </c>
      <c r="C78" s="53">
        <v>352</v>
      </c>
      <c r="D78" s="53">
        <f t="shared" si="3"/>
        <v>352</v>
      </c>
      <c r="E78" s="53">
        <v>65</v>
      </c>
      <c r="F78" s="53">
        <v>287</v>
      </c>
      <c r="G78" s="53">
        <v>287</v>
      </c>
      <c r="H78" s="53">
        <v>0</v>
      </c>
      <c r="I78" s="131"/>
      <c r="J78">
        <f t="shared" si="4"/>
        <v>1343</v>
      </c>
    </row>
    <row r="79" ht="20.1" customHeight="1" spans="1:10">
      <c r="A79" s="128">
        <v>2100717</v>
      </c>
      <c r="B79" s="53" t="s">
        <v>277</v>
      </c>
      <c r="C79" s="53">
        <v>25</v>
      </c>
      <c r="D79" s="53">
        <f t="shared" si="3"/>
        <v>25</v>
      </c>
      <c r="E79" s="53">
        <v>12</v>
      </c>
      <c r="F79" s="53">
        <v>13</v>
      </c>
      <c r="G79" s="53">
        <v>13</v>
      </c>
      <c r="H79" s="53">
        <v>0</v>
      </c>
      <c r="I79" s="131"/>
      <c r="J79">
        <f t="shared" si="4"/>
        <v>88</v>
      </c>
    </row>
    <row r="80" ht="20.1" customHeight="1" spans="1:10">
      <c r="A80" s="128">
        <v>2100799</v>
      </c>
      <c r="B80" s="53" t="s">
        <v>278</v>
      </c>
      <c r="C80" s="53">
        <v>327</v>
      </c>
      <c r="D80" s="53">
        <f t="shared" si="3"/>
        <v>327</v>
      </c>
      <c r="E80" s="53">
        <v>53</v>
      </c>
      <c r="F80" s="53">
        <v>274</v>
      </c>
      <c r="G80" s="53">
        <v>274</v>
      </c>
      <c r="H80" s="53">
        <v>0</v>
      </c>
      <c r="I80" s="131"/>
      <c r="J80">
        <f t="shared" si="4"/>
        <v>1255</v>
      </c>
    </row>
    <row r="81" ht="20.1" customHeight="1" spans="1:10">
      <c r="A81" s="128">
        <v>211</v>
      </c>
      <c r="B81" s="53" t="s">
        <v>279</v>
      </c>
      <c r="C81" s="53">
        <v>754</v>
      </c>
      <c r="D81" s="53">
        <f t="shared" si="3"/>
        <v>754</v>
      </c>
      <c r="E81" s="53">
        <v>0</v>
      </c>
      <c r="F81" s="53">
        <v>754</v>
      </c>
      <c r="G81" s="53">
        <v>754</v>
      </c>
      <c r="H81" s="53">
        <v>2</v>
      </c>
      <c r="I81" s="131">
        <f>ROUND(D81/H81*100-100,1)</f>
        <v>37600</v>
      </c>
      <c r="J81">
        <f t="shared" si="4"/>
        <v>40618</v>
      </c>
    </row>
    <row r="82" ht="20.1" customHeight="1" spans="1:10">
      <c r="A82" s="128">
        <v>21103</v>
      </c>
      <c r="B82" s="53" t="s">
        <v>280</v>
      </c>
      <c r="C82" s="53">
        <v>754</v>
      </c>
      <c r="D82" s="53">
        <f t="shared" si="3"/>
        <v>754</v>
      </c>
      <c r="E82" s="53">
        <v>0</v>
      </c>
      <c r="F82" s="53">
        <v>754</v>
      </c>
      <c r="G82" s="53">
        <v>754</v>
      </c>
      <c r="H82" s="53">
        <v>0</v>
      </c>
      <c r="I82" s="131"/>
      <c r="J82">
        <f t="shared" si="4"/>
        <v>3016</v>
      </c>
    </row>
    <row r="83" ht="20.1" customHeight="1" spans="1:10">
      <c r="A83" s="128">
        <v>2110302</v>
      </c>
      <c r="B83" s="53" t="s">
        <v>281</v>
      </c>
      <c r="C83" s="53">
        <v>754</v>
      </c>
      <c r="D83" s="53">
        <f t="shared" si="3"/>
        <v>754</v>
      </c>
      <c r="E83" s="53">
        <v>0</v>
      </c>
      <c r="F83" s="53">
        <v>754</v>
      </c>
      <c r="G83" s="53">
        <v>754</v>
      </c>
      <c r="H83" s="53">
        <v>0</v>
      </c>
      <c r="I83" s="131"/>
      <c r="J83">
        <f t="shared" si="4"/>
        <v>3016</v>
      </c>
    </row>
    <row r="84" ht="20.1" customHeight="1" spans="1:10">
      <c r="A84" s="128">
        <v>21104</v>
      </c>
      <c r="B84" s="53" t="s">
        <v>282</v>
      </c>
      <c r="C84" s="53">
        <v>0</v>
      </c>
      <c r="D84" s="53">
        <f t="shared" si="3"/>
        <v>0</v>
      </c>
      <c r="E84" s="53">
        <v>0</v>
      </c>
      <c r="F84" s="53"/>
      <c r="G84" s="53">
        <v>0</v>
      </c>
      <c r="H84" s="53">
        <v>0</v>
      </c>
      <c r="I84" s="131"/>
      <c r="J84">
        <f t="shared" si="4"/>
        <v>0</v>
      </c>
    </row>
    <row r="85" ht="20.1" customHeight="1" spans="1:10">
      <c r="A85" s="128">
        <v>2110401</v>
      </c>
      <c r="B85" s="53" t="s">
        <v>283</v>
      </c>
      <c r="C85" s="53"/>
      <c r="D85" s="53">
        <f t="shared" si="3"/>
        <v>0</v>
      </c>
      <c r="E85" s="53"/>
      <c r="F85" s="53"/>
      <c r="G85" s="53"/>
      <c r="H85" s="53"/>
      <c r="I85" s="131"/>
      <c r="J85">
        <f t="shared" si="4"/>
        <v>0</v>
      </c>
    </row>
    <row r="86" ht="20.1" customHeight="1" spans="1:10">
      <c r="A86" s="128">
        <v>212</v>
      </c>
      <c r="B86" s="53" t="s">
        <v>284</v>
      </c>
      <c r="C86" s="53">
        <v>7619</v>
      </c>
      <c r="D86" s="53">
        <f t="shared" si="3"/>
        <v>7619</v>
      </c>
      <c r="E86" s="53">
        <v>4297</v>
      </c>
      <c r="F86" s="53">
        <v>3322</v>
      </c>
      <c r="G86" s="53">
        <v>3322</v>
      </c>
      <c r="H86" s="53">
        <v>2013</v>
      </c>
      <c r="I86" s="131">
        <f>ROUND(D86/H86*100-100,1)</f>
        <v>278.5</v>
      </c>
      <c r="J86">
        <f t="shared" si="4"/>
        <v>28470.5</v>
      </c>
    </row>
    <row r="87" ht="20.1" customHeight="1" spans="1:10">
      <c r="A87" s="128">
        <v>21201</v>
      </c>
      <c r="B87" s="53" t="s">
        <v>285</v>
      </c>
      <c r="C87" s="53">
        <v>6373</v>
      </c>
      <c r="D87" s="53">
        <f t="shared" si="3"/>
        <v>6373</v>
      </c>
      <c r="E87" s="53">
        <v>4297</v>
      </c>
      <c r="F87" s="53">
        <v>2076</v>
      </c>
      <c r="G87" s="53">
        <v>2076</v>
      </c>
      <c r="H87" s="53">
        <v>2011</v>
      </c>
      <c r="I87" s="131">
        <f>ROUND(D87/H87*100-100,1)</f>
        <v>216.9</v>
      </c>
      <c r="J87">
        <f t="shared" si="4"/>
        <v>23422.9</v>
      </c>
    </row>
    <row r="88" ht="20.1" customHeight="1" spans="1:10">
      <c r="A88" s="128">
        <v>2120199</v>
      </c>
      <c r="B88" s="53" t="s">
        <v>286</v>
      </c>
      <c r="C88" s="53">
        <v>6373</v>
      </c>
      <c r="D88" s="53">
        <f t="shared" si="3"/>
        <v>6373</v>
      </c>
      <c r="E88" s="53">
        <v>4297</v>
      </c>
      <c r="F88" s="53">
        <v>2076</v>
      </c>
      <c r="G88" s="53">
        <v>2076</v>
      </c>
      <c r="H88" s="53">
        <v>2011</v>
      </c>
      <c r="I88" s="131">
        <f>ROUND(D88/H88*100-100,1)</f>
        <v>216.9</v>
      </c>
      <c r="J88">
        <f t="shared" si="4"/>
        <v>23422.9</v>
      </c>
    </row>
    <row r="89" ht="20.1" customHeight="1" spans="1:10">
      <c r="A89" s="128">
        <v>21203</v>
      </c>
      <c r="B89" s="53" t="s">
        <v>287</v>
      </c>
      <c r="C89" s="53">
        <v>846</v>
      </c>
      <c r="D89" s="53">
        <f t="shared" si="3"/>
        <v>846</v>
      </c>
      <c r="E89" s="53">
        <v>0</v>
      </c>
      <c r="F89" s="53">
        <v>846</v>
      </c>
      <c r="G89" s="53">
        <v>846</v>
      </c>
      <c r="H89" s="53">
        <v>0</v>
      </c>
      <c r="I89" s="131"/>
      <c r="J89">
        <f t="shared" si="4"/>
        <v>3384</v>
      </c>
    </row>
    <row r="90" ht="20.1" customHeight="1" spans="1:10">
      <c r="A90" s="128">
        <v>2120303</v>
      </c>
      <c r="B90" s="53" t="s">
        <v>288</v>
      </c>
      <c r="C90" s="53">
        <v>300</v>
      </c>
      <c r="D90" s="53">
        <f t="shared" si="3"/>
        <v>300</v>
      </c>
      <c r="E90" s="53">
        <v>0</v>
      </c>
      <c r="F90" s="53">
        <v>300</v>
      </c>
      <c r="G90" s="53">
        <v>300</v>
      </c>
      <c r="H90" s="53">
        <v>0</v>
      </c>
      <c r="I90" s="131"/>
      <c r="J90">
        <f t="shared" si="4"/>
        <v>1200</v>
      </c>
    </row>
    <row r="91" ht="20.1" customHeight="1" spans="1:10">
      <c r="A91" s="128">
        <v>2120399</v>
      </c>
      <c r="B91" s="53" t="s">
        <v>289</v>
      </c>
      <c r="C91" s="53">
        <v>546</v>
      </c>
      <c r="D91" s="53">
        <f t="shared" si="3"/>
        <v>546</v>
      </c>
      <c r="E91" s="53">
        <v>0</v>
      </c>
      <c r="F91" s="53">
        <v>546</v>
      </c>
      <c r="G91" s="53">
        <v>546</v>
      </c>
      <c r="H91" s="53">
        <v>0</v>
      </c>
      <c r="I91" s="131"/>
      <c r="J91">
        <f t="shared" si="4"/>
        <v>2184</v>
      </c>
    </row>
    <row r="92" ht="20.1" customHeight="1" spans="1:10">
      <c r="A92" s="128">
        <v>21205</v>
      </c>
      <c r="B92" s="53" t="s">
        <v>290</v>
      </c>
      <c r="C92" s="53">
        <v>400</v>
      </c>
      <c r="D92" s="53">
        <f t="shared" si="3"/>
        <v>400</v>
      </c>
      <c r="E92" s="53">
        <v>0</v>
      </c>
      <c r="F92" s="53">
        <v>400</v>
      </c>
      <c r="G92" s="53">
        <v>400</v>
      </c>
      <c r="H92" s="53">
        <v>0</v>
      </c>
      <c r="I92" s="131"/>
      <c r="J92">
        <f t="shared" si="4"/>
        <v>1600</v>
      </c>
    </row>
    <row r="93" ht="20.1" customHeight="1" spans="1:10">
      <c r="A93" s="128">
        <v>2120501</v>
      </c>
      <c r="B93" s="53" t="s">
        <v>291</v>
      </c>
      <c r="C93" s="53">
        <v>400</v>
      </c>
      <c r="D93" s="53">
        <f t="shared" si="3"/>
        <v>400</v>
      </c>
      <c r="E93" s="53">
        <v>0</v>
      </c>
      <c r="F93" s="53">
        <v>400</v>
      </c>
      <c r="G93" s="53">
        <v>400</v>
      </c>
      <c r="H93" s="53">
        <v>0</v>
      </c>
      <c r="I93" s="131"/>
      <c r="J93">
        <f t="shared" si="4"/>
        <v>1600</v>
      </c>
    </row>
    <row r="94" ht="20.1" customHeight="1" spans="1:10">
      <c r="A94" s="128">
        <v>21299</v>
      </c>
      <c r="B94" s="53" t="s">
        <v>292</v>
      </c>
      <c r="C94" s="53">
        <v>0</v>
      </c>
      <c r="D94" s="53">
        <f t="shared" si="3"/>
        <v>0</v>
      </c>
      <c r="E94" s="53">
        <v>0</v>
      </c>
      <c r="F94" s="53"/>
      <c r="G94" s="53">
        <v>0</v>
      </c>
      <c r="H94" s="53">
        <v>0</v>
      </c>
      <c r="I94" s="131"/>
      <c r="J94">
        <f t="shared" si="4"/>
        <v>0</v>
      </c>
    </row>
    <row r="95" ht="20.1" customHeight="1" spans="1:10">
      <c r="A95" s="128">
        <v>2129999</v>
      </c>
      <c r="B95" s="53" t="s">
        <v>293</v>
      </c>
      <c r="C95" s="53"/>
      <c r="D95" s="53">
        <f t="shared" si="3"/>
        <v>0</v>
      </c>
      <c r="E95" s="53"/>
      <c r="F95" s="53"/>
      <c r="G95" s="53"/>
      <c r="H95" s="53"/>
      <c r="I95" s="131"/>
      <c r="J95">
        <f t="shared" si="4"/>
        <v>0</v>
      </c>
    </row>
    <row r="96" ht="20.1" customHeight="1" spans="1:10">
      <c r="A96" s="128">
        <v>213</v>
      </c>
      <c r="B96" s="53" t="s">
        <v>294</v>
      </c>
      <c r="C96" s="53">
        <v>1116</v>
      </c>
      <c r="D96" s="53">
        <f t="shared" si="3"/>
        <v>1486</v>
      </c>
      <c r="E96" s="53">
        <v>230</v>
      </c>
      <c r="F96" s="53">
        <v>1256</v>
      </c>
      <c r="G96" s="53">
        <v>886</v>
      </c>
      <c r="H96" s="53">
        <v>1050</v>
      </c>
      <c r="I96" s="131">
        <f>ROUND(D96/H96*100-100,1)</f>
        <v>41.5</v>
      </c>
      <c r="J96">
        <f t="shared" si="4"/>
        <v>6065.5</v>
      </c>
    </row>
    <row r="97" ht="20.1" customHeight="1" spans="1:10">
      <c r="A97" s="128">
        <v>21301</v>
      </c>
      <c r="B97" s="53" t="s">
        <v>295</v>
      </c>
      <c r="C97" s="53">
        <v>179</v>
      </c>
      <c r="D97" s="53">
        <f t="shared" si="3"/>
        <v>186</v>
      </c>
      <c r="E97" s="53">
        <v>30</v>
      </c>
      <c r="F97" s="53">
        <v>156</v>
      </c>
      <c r="G97" s="53">
        <v>149</v>
      </c>
      <c r="H97" s="53">
        <v>571</v>
      </c>
      <c r="I97" s="131">
        <f>ROUND(D97/H97*100-100,1)</f>
        <v>-67.4</v>
      </c>
      <c r="J97">
        <f t="shared" si="4"/>
        <v>1203.6</v>
      </c>
    </row>
    <row r="98" ht="20.1" customHeight="1" spans="1:10">
      <c r="A98" s="128">
        <v>2130108</v>
      </c>
      <c r="B98" s="53" t="s">
        <v>296</v>
      </c>
      <c r="C98" s="53">
        <v>12</v>
      </c>
      <c r="D98" s="53">
        <f t="shared" si="3"/>
        <v>19</v>
      </c>
      <c r="E98" s="53">
        <v>0</v>
      </c>
      <c r="F98" s="53">
        <v>19</v>
      </c>
      <c r="G98" s="53">
        <v>12</v>
      </c>
      <c r="H98" s="53">
        <v>280</v>
      </c>
      <c r="I98" s="131">
        <f>ROUND(D98/H98*100-100,1)</f>
        <v>-93.2</v>
      </c>
      <c r="J98">
        <f t="shared" si="4"/>
        <v>248.8</v>
      </c>
    </row>
    <row r="99" ht="20.1" customHeight="1" spans="1:10">
      <c r="A99" s="128">
        <v>2130122</v>
      </c>
      <c r="B99" s="53" t="s">
        <v>297</v>
      </c>
      <c r="C99" s="53"/>
      <c r="D99" s="53">
        <f t="shared" si="3"/>
        <v>0</v>
      </c>
      <c r="E99" s="53"/>
      <c r="F99" s="53"/>
      <c r="G99" s="53"/>
      <c r="H99" s="53"/>
      <c r="I99" s="131"/>
      <c r="J99">
        <f t="shared" si="4"/>
        <v>0</v>
      </c>
    </row>
    <row r="100" ht="20.1" customHeight="1" spans="1:10">
      <c r="A100" s="128">
        <v>2130126</v>
      </c>
      <c r="B100" s="53" t="s">
        <v>298</v>
      </c>
      <c r="C100" s="53">
        <v>7</v>
      </c>
      <c r="D100" s="53">
        <f t="shared" si="3"/>
        <v>7</v>
      </c>
      <c r="E100" s="53">
        <v>0</v>
      </c>
      <c r="F100" s="53">
        <v>7</v>
      </c>
      <c r="G100" s="53">
        <v>7</v>
      </c>
      <c r="H100" s="53">
        <v>0</v>
      </c>
      <c r="I100" s="131"/>
      <c r="J100">
        <f t="shared" si="4"/>
        <v>28</v>
      </c>
    </row>
    <row r="101" ht="20.1" customHeight="1" spans="1:10">
      <c r="A101" s="128">
        <v>2130142</v>
      </c>
      <c r="B101" s="53" t="s">
        <v>299</v>
      </c>
      <c r="C101" s="53">
        <v>100</v>
      </c>
      <c r="D101" s="53">
        <f t="shared" si="3"/>
        <v>100</v>
      </c>
      <c r="E101" s="53">
        <v>0</v>
      </c>
      <c r="F101" s="53">
        <v>100</v>
      </c>
      <c r="G101" s="53">
        <v>100</v>
      </c>
      <c r="H101" s="53">
        <v>0</v>
      </c>
      <c r="I101" s="131"/>
      <c r="J101">
        <f t="shared" si="4"/>
        <v>400</v>
      </c>
    </row>
    <row r="102" ht="20.1" customHeight="1" spans="1:10">
      <c r="A102" s="128">
        <v>2130152</v>
      </c>
      <c r="B102" s="53" t="s">
        <v>300</v>
      </c>
      <c r="C102" s="53">
        <v>60</v>
      </c>
      <c r="D102" s="53">
        <f t="shared" si="3"/>
        <v>60</v>
      </c>
      <c r="E102" s="53">
        <v>30</v>
      </c>
      <c r="F102" s="53">
        <v>30</v>
      </c>
      <c r="G102" s="53">
        <v>30</v>
      </c>
      <c r="H102" s="53">
        <v>70</v>
      </c>
      <c r="I102" s="131">
        <f>ROUND(D102/H102*100-100,1)</f>
        <v>-14.3</v>
      </c>
      <c r="J102">
        <f t="shared" si="4"/>
        <v>265.7</v>
      </c>
    </row>
    <row r="103" ht="20.1" customHeight="1" spans="1:10">
      <c r="A103" s="128">
        <v>21302</v>
      </c>
      <c r="B103" s="53" t="s">
        <v>301</v>
      </c>
      <c r="C103" s="53">
        <v>7</v>
      </c>
      <c r="D103" s="53">
        <f t="shared" si="3"/>
        <v>7</v>
      </c>
      <c r="E103" s="53">
        <v>0</v>
      </c>
      <c r="F103" s="53">
        <v>7</v>
      </c>
      <c r="G103" s="53">
        <v>7</v>
      </c>
      <c r="H103" s="53">
        <v>299</v>
      </c>
      <c r="I103" s="131">
        <f>ROUND(D103/H103*100-100,1)</f>
        <v>-97.7</v>
      </c>
      <c r="J103">
        <f t="shared" si="4"/>
        <v>229.3</v>
      </c>
    </row>
    <row r="104" ht="20.1" customHeight="1" spans="1:10">
      <c r="A104" s="128">
        <v>2130205</v>
      </c>
      <c r="B104" s="53" t="s">
        <v>302</v>
      </c>
      <c r="C104" s="53">
        <v>7</v>
      </c>
      <c r="D104" s="53">
        <f t="shared" si="3"/>
        <v>7</v>
      </c>
      <c r="E104" s="53">
        <v>0</v>
      </c>
      <c r="F104" s="53">
        <v>7</v>
      </c>
      <c r="G104" s="53">
        <v>7</v>
      </c>
      <c r="H104" s="53">
        <v>174</v>
      </c>
      <c r="I104" s="131">
        <f>ROUND(D104/H104*100-100,1)</f>
        <v>-96</v>
      </c>
      <c r="J104">
        <f t="shared" si="4"/>
        <v>106</v>
      </c>
    </row>
    <row r="105" ht="20.1" customHeight="1" spans="1:10">
      <c r="A105" s="128">
        <v>2130208</v>
      </c>
      <c r="B105" s="53" t="s">
        <v>303</v>
      </c>
      <c r="C105" s="53"/>
      <c r="D105" s="53">
        <f t="shared" si="3"/>
        <v>0</v>
      </c>
      <c r="E105" s="53"/>
      <c r="F105" s="53"/>
      <c r="G105" s="53"/>
      <c r="H105" s="53"/>
      <c r="I105" s="131"/>
      <c r="J105">
        <f t="shared" si="4"/>
        <v>0</v>
      </c>
    </row>
    <row r="106" ht="20.1" customHeight="1" spans="1:10">
      <c r="A106" s="128">
        <v>2130299</v>
      </c>
      <c r="B106" s="53" t="s">
        <v>304</v>
      </c>
      <c r="C106" s="53"/>
      <c r="D106" s="53">
        <f t="shared" si="3"/>
        <v>0</v>
      </c>
      <c r="E106" s="53"/>
      <c r="F106" s="53"/>
      <c r="G106" s="53"/>
      <c r="H106" s="53"/>
      <c r="I106" s="131"/>
      <c r="J106">
        <f t="shared" si="4"/>
        <v>0</v>
      </c>
    </row>
    <row r="107" ht="20.1" customHeight="1" spans="1:10">
      <c r="A107" s="128">
        <v>21303</v>
      </c>
      <c r="B107" s="53" t="s">
        <v>305</v>
      </c>
      <c r="C107" s="53">
        <v>516</v>
      </c>
      <c r="D107" s="53">
        <f t="shared" si="3"/>
        <v>516</v>
      </c>
      <c r="E107" s="53">
        <v>0</v>
      </c>
      <c r="F107" s="53">
        <v>516</v>
      </c>
      <c r="G107" s="53">
        <v>516</v>
      </c>
      <c r="H107" s="53">
        <v>0</v>
      </c>
      <c r="I107" s="131"/>
      <c r="J107">
        <f t="shared" si="4"/>
        <v>2064</v>
      </c>
    </row>
    <row r="108" ht="20.1" customHeight="1" spans="1:10">
      <c r="A108" s="128">
        <v>2130314</v>
      </c>
      <c r="B108" s="53" t="s">
        <v>306</v>
      </c>
      <c r="C108" s="53">
        <v>216</v>
      </c>
      <c r="D108" s="53">
        <f t="shared" si="3"/>
        <v>216</v>
      </c>
      <c r="E108" s="53">
        <v>0</v>
      </c>
      <c r="F108" s="53">
        <v>216</v>
      </c>
      <c r="G108" s="53">
        <v>216</v>
      </c>
      <c r="H108" s="53">
        <v>0</v>
      </c>
      <c r="I108" s="131"/>
      <c r="J108">
        <f t="shared" si="4"/>
        <v>864</v>
      </c>
    </row>
    <row r="109" ht="20.1" customHeight="1" spans="1:10">
      <c r="A109" s="128">
        <v>2130316</v>
      </c>
      <c r="B109" s="53" t="s">
        <v>307</v>
      </c>
      <c r="C109" s="53">
        <v>300</v>
      </c>
      <c r="D109" s="53">
        <f t="shared" si="3"/>
        <v>300</v>
      </c>
      <c r="E109" s="53">
        <v>0</v>
      </c>
      <c r="F109" s="53">
        <v>300</v>
      </c>
      <c r="G109" s="53">
        <v>300</v>
      </c>
      <c r="H109" s="53">
        <v>0</v>
      </c>
      <c r="I109" s="131"/>
      <c r="J109">
        <f t="shared" si="4"/>
        <v>1200</v>
      </c>
    </row>
    <row r="110" ht="20.1" customHeight="1" spans="1:10">
      <c r="A110" s="128">
        <v>21305</v>
      </c>
      <c r="B110" s="53" t="s">
        <v>308</v>
      </c>
      <c r="C110" s="53">
        <v>0</v>
      </c>
      <c r="D110" s="53">
        <f t="shared" si="3"/>
        <v>106</v>
      </c>
      <c r="E110" s="53">
        <v>0</v>
      </c>
      <c r="F110" s="53">
        <v>106</v>
      </c>
      <c r="G110" s="53">
        <v>0</v>
      </c>
      <c r="H110" s="53">
        <v>0</v>
      </c>
      <c r="I110" s="131"/>
      <c r="J110">
        <f t="shared" si="4"/>
        <v>212</v>
      </c>
    </row>
    <row r="111" ht="20.1" customHeight="1" spans="1:10">
      <c r="A111" s="128">
        <v>2130502</v>
      </c>
      <c r="B111" s="53" t="s">
        <v>309</v>
      </c>
      <c r="C111" s="53"/>
      <c r="D111" s="53">
        <f t="shared" si="3"/>
        <v>1</v>
      </c>
      <c r="E111" s="53">
        <v>0</v>
      </c>
      <c r="F111" s="53">
        <v>1</v>
      </c>
      <c r="G111" s="53"/>
      <c r="H111" s="53">
        <v>0</v>
      </c>
      <c r="I111" s="131"/>
      <c r="J111">
        <f t="shared" si="4"/>
        <v>2</v>
      </c>
    </row>
    <row r="112" ht="20.1" customHeight="1" spans="1:10">
      <c r="A112" s="128">
        <v>2130599</v>
      </c>
      <c r="B112" s="53" t="s">
        <v>310</v>
      </c>
      <c r="C112" s="53"/>
      <c r="D112" s="53">
        <f t="shared" si="3"/>
        <v>105</v>
      </c>
      <c r="E112" s="53">
        <v>0</v>
      </c>
      <c r="F112" s="53">
        <v>105</v>
      </c>
      <c r="G112" s="53"/>
      <c r="H112" s="53">
        <v>0</v>
      </c>
      <c r="I112" s="131"/>
      <c r="J112">
        <f t="shared" si="4"/>
        <v>210</v>
      </c>
    </row>
    <row r="113" ht="20.1" customHeight="1" spans="1:10">
      <c r="A113" s="128">
        <v>21307</v>
      </c>
      <c r="B113" s="53" t="s">
        <v>311</v>
      </c>
      <c r="C113" s="53">
        <v>414</v>
      </c>
      <c r="D113" s="53">
        <f t="shared" si="3"/>
        <v>671</v>
      </c>
      <c r="E113" s="53">
        <v>200</v>
      </c>
      <c r="F113" s="53">
        <v>471</v>
      </c>
      <c r="G113" s="53">
        <v>214</v>
      </c>
      <c r="H113" s="53">
        <v>180</v>
      </c>
      <c r="I113" s="131">
        <f>ROUND(D113/H113*100-100,1)</f>
        <v>272.8</v>
      </c>
      <c r="J113">
        <f t="shared" si="4"/>
        <v>2422.8</v>
      </c>
    </row>
    <row r="114" ht="20.1" customHeight="1" spans="1:10">
      <c r="A114" s="128">
        <v>2130701</v>
      </c>
      <c r="B114" s="53" t="s">
        <v>312</v>
      </c>
      <c r="C114" s="53">
        <v>74</v>
      </c>
      <c r="D114" s="53">
        <f t="shared" si="3"/>
        <v>331</v>
      </c>
      <c r="E114" s="53">
        <v>0</v>
      </c>
      <c r="F114" s="53">
        <v>331</v>
      </c>
      <c r="G114" s="53">
        <v>74</v>
      </c>
      <c r="H114" s="53">
        <v>180</v>
      </c>
      <c r="I114" s="131">
        <f>ROUND(D114/H114*100-100,1)</f>
        <v>83.9</v>
      </c>
      <c r="J114">
        <f t="shared" si="4"/>
        <v>1073.9</v>
      </c>
    </row>
    <row r="115" ht="20.1" customHeight="1" spans="1:10">
      <c r="A115" s="128">
        <v>2130705</v>
      </c>
      <c r="B115" s="53" t="s">
        <v>313</v>
      </c>
      <c r="C115" s="53">
        <v>340</v>
      </c>
      <c r="D115" s="53">
        <f t="shared" si="3"/>
        <v>340</v>
      </c>
      <c r="E115" s="53">
        <v>200</v>
      </c>
      <c r="F115" s="53">
        <v>140</v>
      </c>
      <c r="G115" s="53">
        <v>140</v>
      </c>
      <c r="H115" s="53">
        <v>0</v>
      </c>
      <c r="I115" s="131"/>
      <c r="J115">
        <f t="shared" si="4"/>
        <v>1160</v>
      </c>
    </row>
    <row r="116" ht="20.1" customHeight="1" spans="1:10">
      <c r="A116" s="128">
        <v>214</v>
      </c>
      <c r="B116" s="53" t="s">
        <v>314</v>
      </c>
      <c r="C116" s="53">
        <v>10</v>
      </c>
      <c r="D116" s="53">
        <f t="shared" si="3"/>
        <v>10</v>
      </c>
      <c r="E116" s="53">
        <v>0</v>
      </c>
      <c r="F116" s="53">
        <v>10</v>
      </c>
      <c r="G116" s="53">
        <v>10</v>
      </c>
      <c r="H116" s="53">
        <v>0</v>
      </c>
      <c r="I116" s="131"/>
      <c r="J116">
        <f t="shared" si="4"/>
        <v>40</v>
      </c>
    </row>
    <row r="117" ht="20.1" customHeight="1" spans="1:10">
      <c r="A117" s="128">
        <v>21401</v>
      </c>
      <c r="B117" s="53" t="s">
        <v>315</v>
      </c>
      <c r="C117" s="53">
        <v>10</v>
      </c>
      <c r="D117" s="53">
        <f t="shared" si="3"/>
        <v>10</v>
      </c>
      <c r="E117" s="53">
        <v>0</v>
      </c>
      <c r="F117" s="53">
        <v>10</v>
      </c>
      <c r="G117" s="53">
        <v>10</v>
      </c>
      <c r="H117" s="53">
        <v>0</v>
      </c>
      <c r="I117" s="131"/>
      <c r="J117">
        <f t="shared" si="4"/>
        <v>40</v>
      </c>
    </row>
    <row r="118" ht="20.1" customHeight="1" spans="1:10">
      <c r="A118" s="128">
        <v>2140106</v>
      </c>
      <c r="B118" s="53" t="s">
        <v>316</v>
      </c>
      <c r="C118" s="53">
        <v>10</v>
      </c>
      <c r="D118" s="53">
        <f t="shared" si="3"/>
        <v>10</v>
      </c>
      <c r="E118" s="53">
        <v>0</v>
      </c>
      <c r="F118" s="53">
        <v>10</v>
      </c>
      <c r="G118" s="53">
        <v>10</v>
      </c>
      <c r="H118" s="53">
        <v>0</v>
      </c>
      <c r="I118" s="131"/>
      <c r="J118">
        <f t="shared" si="4"/>
        <v>40</v>
      </c>
    </row>
    <row r="119" ht="20.1" customHeight="1" spans="1:10">
      <c r="A119" s="128">
        <v>220</v>
      </c>
      <c r="B119" s="53" t="s">
        <v>317</v>
      </c>
      <c r="C119" s="53">
        <v>279</v>
      </c>
      <c r="D119" s="53">
        <f t="shared" si="3"/>
        <v>279</v>
      </c>
      <c r="E119" s="53">
        <v>0</v>
      </c>
      <c r="F119" s="53">
        <v>279</v>
      </c>
      <c r="G119" s="53">
        <v>279</v>
      </c>
      <c r="H119" s="53">
        <v>0</v>
      </c>
      <c r="I119" s="131"/>
      <c r="J119">
        <f t="shared" si="4"/>
        <v>1116</v>
      </c>
    </row>
    <row r="120" ht="20.1" customHeight="1" spans="1:10">
      <c r="A120" s="128">
        <v>22001</v>
      </c>
      <c r="B120" s="53" t="s">
        <v>318</v>
      </c>
      <c r="C120" s="53">
        <v>279</v>
      </c>
      <c r="D120" s="53">
        <f t="shared" si="3"/>
        <v>279</v>
      </c>
      <c r="E120" s="53">
        <v>0</v>
      </c>
      <c r="F120" s="53">
        <v>279</v>
      </c>
      <c r="G120" s="53">
        <v>279</v>
      </c>
      <c r="H120" s="53">
        <v>0</v>
      </c>
      <c r="I120" s="131"/>
      <c r="J120">
        <f t="shared" si="4"/>
        <v>1116</v>
      </c>
    </row>
    <row r="121" ht="20.1" customHeight="1" spans="1:10">
      <c r="A121" s="128">
        <v>2200199</v>
      </c>
      <c r="B121" s="53" t="s">
        <v>319</v>
      </c>
      <c r="C121" s="53">
        <v>279</v>
      </c>
      <c r="D121" s="53">
        <f t="shared" si="3"/>
        <v>279</v>
      </c>
      <c r="E121" s="53">
        <v>0</v>
      </c>
      <c r="F121" s="53">
        <v>279</v>
      </c>
      <c r="G121" s="53">
        <v>279</v>
      </c>
      <c r="H121" s="53">
        <v>0</v>
      </c>
      <c r="I121" s="131"/>
      <c r="J121">
        <f t="shared" si="4"/>
        <v>1116</v>
      </c>
    </row>
    <row r="122" ht="20.1" customHeight="1" spans="1:10">
      <c r="A122" s="128">
        <v>221</v>
      </c>
      <c r="B122" s="53" t="s">
        <v>320</v>
      </c>
      <c r="C122" s="53">
        <v>637</v>
      </c>
      <c r="D122" s="53">
        <f t="shared" si="3"/>
        <v>637</v>
      </c>
      <c r="E122" s="53">
        <v>637</v>
      </c>
      <c r="F122" s="53">
        <v>0</v>
      </c>
      <c r="G122" s="53">
        <v>0</v>
      </c>
      <c r="H122" s="53">
        <v>580</v>
      </c>
      <c r="I122" s="131">
        <f>ROUND(D122/H122*100-100,1)</f>
        <v>9.8</v>
      </c>
      <c r="J122">
        <f t="shared" si="4"/>
        <v>2500.8</v>
      </c>
    </row>
    <row r="123" ht="20.1" customHeight="1" spans="1:10">
      <c r="A123" s="128">
        <v>22102</v>
      </c>
      <c r="B123" s="53" t="s">
        <v>321</v>
      </c>
      <c r="C123" s="53">
        <v>637</v>
      </c>
      <c r="D123" s="53">
        <f t="shared" si="3"/>
        <v>637</v>
      </c>
      <c r="E123" s="53">
        <v>637</v>
      </c>
      <c r="F123" s="53">
        <v>0</v>
      </c>
      <c r="G123" s="53">
        <v>0</v>
      </c>
      <c r="H123" s="53">
        <v>580</v>
      </c>
      <c r="I123" s="131">
        <f>ROUND(D123/H123*100-100,1)</f>
        <v>9.8</v>
      </c>
      <c r="J123">
        <f t="shared" si="4"/>
        <v>2500.8</v>
      </c>
    </row>
    <row r="124" ht="20.1" customHeight="1" spans="1:10">
      <c r="A124" s="128">
        <v>2210201</v>
      </c>
      <c r="B124" s="53" t="s">
        <v>322</v>
      </c>
      <c r="C124" s="53">
        <v>637</v>
      </c>
      <c r="D124" s="53">
        <f t="shared" si="3"/>
        <v>637</v>
      </c>
      <c r="E124" s="53">
        <v>637</v>
      </c>
      <c r="F124" s="53">
        <v>0</v>
      </c>
      <c r="G124" s="53"/>
      <c r="H124" s="53">
        <v>580</v>
      </c>
      <c r="I124" s="131">
        <f>ROUND(D124/H124*100-100,1)</f>
        <v>9.8</v>
      </c>
      <c r="J124">
        <f t="shared" si="4"/>
        <v>2500.8</v>
      </c>
    </row>
    <row r="125" ht="20.1" customHeight="1" spans="1:10">
      <c r="A125" s="128">
        <v>227</v>
      </c>
      <c r="B125" s="53" t="s">
        <v>323</v>
      </c>
      <c r="C125" s="53"/>
      <c r="D125" s="53">
        <f t="shared" si="3"/>
        <v>840</v>
      </c>
      <c r="E125" s="53">
        <v>0</v>
      </c>
      <c r="F125" s="53">
        <v>840</v>
      </c>
      <c r="G125" s="53">
        <v>0</v>
      </c>
      <c r="H125" s="53">
        <v>200</v>
      </c>
      <c r="I125" s="131">
        <f>ROUND(D125/H125*100-100,1)</f>
        <v>320</v>
      </c>
      <c r="J125">
        <f t="shared" si="4"/>
        <v>2200</v>
      </c>
    </row>
    <row r="126" ht="20.1" customHeight="1" spans="1:10">
      <c r="A126" s="128"/>
      <c r="B126" s="53" t="s">
        <v>324</v>
      </c>
      <c r="C126" s="53">
        <v>0</v>
      </c>
      <c r="D126" s="53">
        <f>D127</f>
        <v>71</v>
      </c>
      <c r="E126" s="53">
        <v>0</v>
      </c>
      <c r="F126" s="53"/>
      <c r="G126" s="53">
        <v>0</v>
      </c>
      <c r="H126" s="53">
        <v>0</v>
      </c>
      <c r="I126" s="131"/>
      <c r="J126">
        <f t="shared" si="4"/>
        <v>71</v>
      </c>
    </row>
    <row r="127" ht="20.1" customHeight="1" spans="1:10">
      <c r="A127" s="128">
        <v>22813</v>
      </c>
      <c r="B127" s="53" t="s">
        <v>325</v>
      </c>
      <c r="C127" s="53"/>
      <c r="D127" s="53">
        <f t="shared" si="3"/>
        <v>71</v>
      </c>
      <c r="E127" s="53"/>
      <c r="F127" s="53">
        <v>71</v>
      </c>
      <c r="G127" s="53"/>
      <c r="H127" s="53"/>
      <c r="I127" s="131"/>
      <c r="J127">
        <f t="shared" si="4"/>
        <v>142</v>
      </c>
    </row>
    <row r="128" ht="20.1" customHeight="1" spans="1:10">
      <c r="A128" s="128">
        <v>229</v>
      </c>
      <c r="B128" s="53" t="s">
        <v>326</v>
      </c>
      <c r="C128" s="53">
        <v>193</v>
      </c>
      <c r="D128" s="53">
        <f t="shared" si="3"/>
        <v>3232</v>
      </c>
      <c r="E128" s="53">
        <v>0</v>
      </c>
      <c r="F128" s="53">
        <f>3514-282</f>
        <v>3232</v>
      </c>
      <c r="G128" s="53">
        <v>193</v>
      </c>
      <c r="H128" s="53">
        <v>0</v>
      </c>
      <c r="I128" s="131"/>
      <c r="J128">
        <f t="shared" si="4"/>
        <v>6850</v>
      </c>
    </row>
    <row r="129" ht="20.1" customHeight="1" spans="1:10">
      <c r="A129" s="128">
        <v>22999</v>
      </c>
      <c r="B129" s="53" t="s">
        <v>327</v>
      </c>
      <c r="C129" s="53">
        <v>193</v>
      </c>
      <c r="D129" s="53">
        <f t="shared" si="3"/>
        <v>193</v>
      </c>
      <c r="E129" s="53">
        <v>0</v>
      </c>
      <c r="F129" s="53">
        <v>193</v>
      </c>
      <c r="G129" s="53">
        <v>193</v>
      </c>
      <c r="H129" s="53">
        <v>0</v>
      </c>
      <c r="I129" s="131"/>
      <c r="J129">
        <f t="shared" si="4"/>
        <v>772</v>
      </c>
    </row>
    <row r="130" ht="20.1" customHeight="1" spans="1:10">
      <c r="A130" s="128">
        <v>2299901</v>
      </c>
      <c r="B130" s="53" t="s">
        <v>328</v>
      </c>
      <c r="C130" s="53">
        <v>193</v>
      </c>
      <c r="D130" s="53">
        <f t="shared" si="3"/>
        <v>193</v>
      </c>
      <c r="E130" s="53">
        <v>0</v>
      </c>
      <c r="F130" s="53">
        <v>193</v>
      </c>
      <c r="G130" s="53">
        <v>193</v>
      </c>
      <c r="H130" s="53">
        <v>0</v>
      </c>
      <c r="I130" s="131"/>
      <c r="J130">
        <f t="shared" si="4"/>
        <v>772</v>
      </c>
    </row>
    <row r="131" ht="20.1" customHeight="1" spans="1:10">
      <c r="A131" s="132">
        <v>22902</v>
      </c>
      <c r="B131" s="133" t="s">
        <v>329</v>
      </c>
      <c r="C131" s="133"/>
      <c r="D131" s="133">
        <f t="shared" si="3"/>
        <v>3039</v>
      </c>
      <c r="E131" s="133"/>
      <c r="F131" s="133">
        <f>3321-282</f>
        <v>3039</v>
      </c>
      <c r="G131" s="133"/>
      <c r="H131" s="133">
        <v>0</v>
      </c>
      <c r="I131" s="134"/>
      <c r="J131">
        <f t="shared" si="4"/>
        <v>6078</v>
      </c>
    </row>
  </sheetData>
  <autoFilter ref="A3:J131">
    <extLst/>
  </autoFilter>
  <mergeCells count="1">
    <mergeCell ref="A1:I1"/>
  </mergeCells>
  <pageMargins left="0.709027777777778" right="0.709027777777778" top="0.75" bottom="0.75" header="0.309027777777778" footer="0.3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一般公共预算收入2020完成</vt:lpstr>
      <vt:lpstr>一般公共预算支出2020完成</vt:lpstr>
      <vt:lpstr>基金预算收入2020完成</vt:lpstr>
      <vt:lpstr>基金预算支出2020完成</vt:lpstr>
      <vt:lpstr>社会保险基金2020完成</vt:lpstr>
      <vt:lpstr>预算收支表</vt:lpstr>
      <vt:lpstr>21年一般公共预算收入</vt:lpstr>
      <vt:lpstr>21一般公共预算财力测算</vt:lpstr>
      <vt:lpstr>15年一般公共预算支出公式</vt:lpstr>
      <vt:lpstr>21年一般公共预算支出</vt:lpstr>
      <vt:lpstr>21年一般公共预算支出政府经济分类</vt:lpstr>
      <vt:lpstr>21提前告知</vt:lpstr>
      <vt:lpstr>21三公经费</vt:lpstr>
      <vt:lpstr>21基金平衡表</vt:lpstr>
      <vt:lpstr>20社会保险收入</vt:lpstr>
      <vt:lpstr>20社会保险支出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ayxqczj</dc:creator>
  <cp:lastModifiedBy>Administrator</cp:lastModifiedBy>
  <cp:revision>1</cp:revision>
  <dcterms:created xsi:type="dcterms:W3CDTF">2015-01-15T07:20:00Z</dcterms:created>
  <cp:lastPrinted>2019-01-15T06:47:00Z</cp:lastPrinted>
  <dcterms:modified xsi:type="dcterms:W3CDTF">2021-05-19T08:46:14Z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FFA6ACF78BEA4B4499483240DCC71D58</vt:lpwstr>
  </property>
</Properties>
</file>