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tabRatio="886" firstSheet="18" activeTab="22"/>
  </bookViews>
  <sheets>
    <sheet name="一般公共预算收入表" sheetId="41" r:id="rId1"/>
    <sheet name="一般公共预算支出表" sheetId="3" r:id="rId2"/>
    <sheet name="区本级一般公共预算收支预算总表" sheetId="67" r:id="rId3"/>
    <sheet name="区本级一般公共预算收入表" sheetId="2" r:id="rId4"/>
    <sheet name="区本级一般公共预算支出表 " sheetId="52" r:id="rId5"/>
    <sheet name="区本级一般公共预算支出明细表（按功能分类）" sheetId="53" r:id="rId6"/>
    <sheet name="区本级一般公共预算基本支出明细表（按经济分类）" sheetId="54" r:id="rId7"/>
    <sheet name="区本级一般公共预算“三公”经费预算表" sheetId="44" r:id="rId8"/>
    <sheet name="一般公共预算返还性收入和转移支付（分地区）" sheetId="6" r:id="rId9"/>
    <sheet name="一般公共预算返还性收入和转移支付（分项目）" sheetId="7" r:id="rId10"/>
    <sheet name="一般公共预算上级提前告知转移支付明细表" sheetId="55" r:id="rId11"/>
    <sheet name="政府性基金预算收入表" sheetId="71" r:id="rId12"/>
    <sheet name="政府性基金预算支出表" sheetId="73" r:id="rId13"/>
    <sheet name="区本级政府性基金预算收支总表" sheetId="68" r:id="rId14"/>
    <sheet name="区本级政府性基金预算收入表" sheetId="72" r:id="rId15"/>
    <sheet name="区本级政府性基金预算支出表" sheetId="56" r:id="rId16"/>
    <sheet name="政府性基金预算转移支付表（分地区）" sheetId="33" r:id="rId17"/>
    <sheet name="政府性基金预算转移支付表（分项目）" sheetId="57" r:id="rId18"/>
    <sheet name="政府性基金预算上级提前告知转移支付明细表" sheetId="58" r:id="rId19"/>
    <sheet name="国有资本经营预算收支总表" sheetId="18" r:id="rId20"/>
    <sheet name="国有资本经营预算收入表" sheetId="19" r:id="rId21"/>
    <sheet name="国有资本经营预算支出表" sheetId="20" r:id="rId22"/>
    <sheet name="区本级国有资本经营预算收入表" sheetId="65" r:id="rId23"/>
    <sheet name="区本级国有资本经营预算支出表" sheetId="59" r:id="rId24"/>
    <sheet name="国有资本经营预算转移支付表" sheetId="21" r:id="rId25"/>
    <sheet name="社会保险基金预算收支表" sheetId="37" r:id="rId26"/>
    <sheet name="社会保险基金收入表" sheetId="38" r:id="rId27"/>
    <sheet name="社会保险基金支出表" sheetId="39" r:id="rId28"/>
    <sheet name="社会保险基金支出明细表" sheetId="51" r:id="rId29"/>
    <sheet name="社会保险基金结余预算表" sheetId="49" r:id="rId30"/>
    <sheet name="政府一般债务限额及余额情况表" sheetId="34" r:id="rId31"/>
    <sheet name="政府专项债务限额及余额情况表" sheetId="36" r:id="rId32"/>
    <sheet name="地方政府一般债务余额情况表" sheetId="46" r:id="rId33"/>
    <sheet name="地方政府专项债务余额情况表" sheetId="47" r:id="rId34"/>
    <sheet name="地方政府债券发行及还本付息情况表" sheetId="48" r:id="rId35"/>
    <sheet name="重点预算项目支出绩效目标明细表（一般公共预算）" sheetId="74" r:id="rId36"/>
    <sheet name="重点预算项目支出绩效目标明细表（政府性基金）" sheetId="75" r:id="rId37"/>
    <sheet name="重点预算项目支出绩效目标明细表（国有资本经营预算）" sheetId="76" r:id="rId38"/>
    <sheet name="重点预算项目支出绩效目标明细表（社会保险基金）" sheetId="77" r:id="rId39"/>
  </sheets>
  <externalReferences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</externalReferences>
  <definedNames>
    <definedName name="\a">#N/A</definedName>
    <definedName name="\aa" localSheetId="37">#REF!</definedName>
    <definedName name="\aa" localSheetId="38">#REF!</definedName>
    <definedName name="\aa" localSheetId="35">#REF!</definedName>
    <definedName name="\aa" localSheetId="36">#REF!</definedName>
    <definedName name="\aa">#REF!</definedName>
    <definedName name="\d" localSheetId="20">#REF!</definedName>
    <definedName name="\d" localSheetId="22">#REF!</definedName>
    <definedName name="\d" localSheetId="28">#REF!</definedName>
    <definedName name="\d" localSheetId="37">#REF!</definedName>
    <definedName name="\d" localSheetId="38">#REF!</definedName>
    <definedName name="\d" localSheetId="35">#REF!</definedName>
    <definedName name="\d" localSheetId="36">#REF!</definedName>
    <definedName name="\d">#REF!</definedName>
    <definedName name="\P" localSheetId="20">#REF!</definedName>
    <definedName name="\P" localSheetId="22">#REF!</definedName>
    <definedName name="\P" localSheetId="28">#REF!</definedName>
    <definedName name="\P" localSheetId="37">#REF!</definedName>
    <definedName name="\P" localSheetId="38">#REF!</definedName>
    <definedName name="\P" localSheetId="35">#REF!</definedName>
    <definedName name="\P" localSheetId="36">#REF!</definedName>
    <definedName name="\P">#REF!</definedName>
    <definedName name="\q" localSheetId="20">[1]国家!#REF!</definedName>
    <definedName name="\q" localSheetId="22">[1]国家!#REF!</definedName>
    <definedName name="\q" localSheetId="28">[2]国家!#REF!</definedName>
    <definedName name="\q" localSheetId="37">[1]国家!#REF!</definedName>
    <definedName name="\q" localSheetId="38">[1]国家!#REF!</definedName>
    <definedName name="\q" localSheetId="35">[1]国家!#REF!</definedName>
    <definedName name="\q" localSheetId="36">[1]国家!#REF!</definedName>
    <definedName name="\q">[1]国家!#REF!</definedName>
    <definedName name="\r">#N/A</definedName>
    <definedName name="\x" localSheetId="20">#REF!</definedName>
    <definedName name="\x" localSheetId="22">#REF!</definedName>
    <definedName name="\x" localSheetId="28">#REF!</definedName>
    <definedName name="\x" localSheetId="37">#REF!</definedName>
    <definedName name="\x" localSheetId="38">#REF!</definedName>
    <definedName name="\x" localSheetId="35">#REF!</definedName>
    <definedName name="\x" localSheetId="36">#REF!</definedName>
    <definedName name="\x">#REF!</definedName>
    <definedName name="\z">#N/A</definedName>
    <definedName name="___xlfn.COUNTIFS">#NAME?</definedName>
    <definedName name="___xlfn.SUMIFS">#NAME?</definedName>
    <definedName name="__xlfn.COUNTIFS" hidden="1">#NAME?</definedName>
    <definedName name="__xlfn.SUMIFS">#NAME?</definedName>
    <definedName name="_1" localSheetId="20">#REF!</definedName>
    <definedName name="_1" localSheetId="22">#REF!</definedName>
    <definedName name="_1" localSheetId="37">#REF!</definedName>
    <definedName name="_1" localSheetId="38">#REF!</definedName>
    <definedName name="_1" localSheetId="35">#REF!</definedName>
    <definedName name="_1" localSheetId="36">#REF!</definedName>
    <definedName name="_1">#REF!</definedName>
    <definedName name="_aa" localSheetId="37">#REF!</definedName>
    <definedName name="_aa" localSheetId="38">#REF!</definedName>
    <definedName name="_aa" localSheetId="35">#REF!</definedName>
    <definedName name="_aa" localSheetId="36">#REF!</definedName>
    <definedName name="_aa">#REF!</definedName>
    <definedName name="_d" localSheetId="20">#REF!</definedName>
    <definedName name="_d" localSheetId="22">#REF!</definedName>
    <definedName name="_d" localSheetId="37">#REF!</definedName>
    <definedName name="_d" localSheetId="38">#REF!</definedName>
    <definedName name="_d" localSheetId="35">#REF!</definedName>
    <definedName name="_d" localSheetId="36">#REF!</definedName>
    <definedName name="_d">#REF!</definedName>
    <definedName name="_f" localSheetId="20">#REF!</definedName>
    <definedName name="_f" localSheetId="22">#REF!</definedName>
    <definedName name="_f">#REF!</definedName>
    <definedName name="_Fill" localSheetId="20" hidden="1">#REF!</definedName>
    <definedName name="_Fill" localSheetId="22" hidden="1">#REF!</definedName>
    <definedName name="_Fill" localSheetId="28" hidden="1">#REF!</definedName>
    <definedName name="_Fill" hidden="1">#REF!</definedName>
    <definedName name="_xlnm._FilterDatabase" localSheetId="5" hidden="1">'区本级一般公共预算支出明细表（按功能分类）'!$A$1:$D$955</definedName>
    <definedName name="_xlnm._FilterDatabase" localSheetId="10" hidden="1">一般公共预算上级提前告知转移支付明细表!$A$3:$E$35</definedName>
    <definedName name="_xlnm._FilterDatabase" localSheetId="37" hidden="1">#REF!</definedName>
    <definedName name="_xlnm._FilterDatabase" localSheetId="38" hidden="1">#REF!</definedName>
    <definedName name="_xlnm._FilterDatabase" localSheetId="35" hidden="1">'重点预算项目支出绩效目标明细表（一般公共预算）'!$A$4:$H$4</definedName>
    <definedName name="_xlnm._FilterDatabase" localSheetId="36" hidden="1">#REF!</definedName>
    <definedName name="_xlnm._FilterDatabase" hidden="1">#REF!</definedName>
    <definedName name="_i" localSheetId="20">#REF!</definedName>
    <definedName name="_i" localSheetId="22">#REF!</definedName>
    <definedName name="_i" localSheetId="37">#REF!</definedName>
    <definedName name="_i" localSheetId="38">#REF!</definedName>
    <definedName name="_i" localSheetId="35">#REF!</definedName>
    <definedName name="_i" localSheetId="36">#REF!</definedName>
    <definedName name="_i">#REF!</definedName>
    <definedName name="_j" localSheetId="20">#REF!</definedName>
    <definedName name="_j" localSheetId="22">#REF!</definedName>
    <definedName name="_j" localSheetId="37">#REF!</definedName>
    <definedName name="_j" localSheetId="38">#REF!</definedName>
    <definedName name="_j" localSheetId="35">#REF!</definedName>
    <definedName name="_j" localSheetId="36">#REF!</definedName>
    <definedName name="_j">#REF!</definedName>
    <definedName name="_Key1" localSheetId="20" hidden="1">#REF!</definedName>
    <definedName name="_Key1" localSheetId="22" hidden="1">#REF!</definedName>
    <definedName name="_Key1" localSheetId="28" hidden="1">#REF!</definedName>
    <definedName name="_Key1" hidden="1">#REF!</definedName>
    <definedName name="_l" localSheetId="20">[3]四月份月报!#REF!</definedName>
    <definedName name="_l" localSheetId="22">[3]四月份月报!#REF!</definedName>
    <definedName name="_l">[3]四月份月报!#REF!</definedName>
    <definedName name="_o" localSheetId="20">'[4]C01-1'!#REF!</definedName>
    <definedName name="_o" localSheetId="22">'[4]C01-1'!#REF!</definedName>
    <definedName name="_o">'[4]C01-1'!#REF!</definedName>
    <definedName name="_Order1" hidden="1">255</definedName>
    <definedName name="_Order2" hidden="1">255</definedName>
    <definedName name="_p" localSheetId="20">#REF!</definedName>
    <definedName name="_p" localSheetId="22">#REF!</definedName>
    <definedName name="_p" localSheetId="37">#REF!</definedName>
    <definedName name="_p" localSheetId="38">#REF!</definedName>
    <definedName name="_p" localSheetId="35">#REF!</definedName>
    <definedName name="_p" localSheetId="36">#REF!</definedName>
    <definedName name="_p">#REF!</definedName>
    <definedName name="_Sort" localSheetId="20" hidden="1">#REF!</definedName>
    <definedName name="_Sort" localSheetId="22" hidden="1">#REF!</definedName>
    <definedName name="_Sort" localSheetId="28" hidden="1">#REF!</definedName>
    <definedName name="_Sort" localSheetId="37" hidden="1">#REF!</definedName>
    <definedName name="_Sort" localSheetId="38" hidden="1">#REF!</definedName>
    <definedName name="_Sort" localSheetId="35" hidden="1">#REF!</definedName>
    <definedName name="_Sort" localSheetId="36" hidden="1">#REF!</definedName>
    <definedName name="_Sort" hidden="1">#REF!</definedName>
    <definedName name="_u" localSheetId="20">#REF!</definedName>
    <definedName name="_u" localSheetId="22">#REF!</definedName>
    <definedName name="_u" localSheetId="37">#REF!</definedName>
    <definedName name="_u" localSheetId="38">#REF!</definedName>
    <definedName name="_u" localSheetId="35">#REF!</definedName>
    <definedName name="_u" localSheetId="36">#REF!</definedName>
    <definedName name="_u">#REF!</definedName>
    <definedName name="_x">#REF!</definedName>
    <definedName name="_y" localSheetId="20">'[5]C01-1'!#REF!</definedName>
    <definedName name="_y" localSheetId="22">'[5]C01-1'!#REF!</definedName>
    <definedName name="_y">'[5]C01-1'!#REF!</definedName>
    <definedName name="_z">#N/A</definedName>
    <definedName name="A">#N/A</definedName>
    <definedName name="aa" localSheetId="20">#REF!</definedName>
    <definedName name="aa" localSheetId="22">#REF!</definedName>
    <definedName name="aa" localSheetId="28">#REF!</definedName>
    <definedName name="aa" localSheetId="37">#REF!</definedName>
    <definedName name="aa" localSheetId="38">#REF!</definedName>
    <definedName name="aa" localSheetId="35">#REF!</definedName>
    <definedName name="aa" localSheetId="36">#REF!</definedName>
    <definedName name="aa">#REF!</definedName>
    <definedName name="aaa" localSheetId="20">[6]中央!#REF!</definedName>
    <definedName name="aaa" localSheetId="22">[6]中央!#REF!</definedName>
    <definedName name="aaa" localSheetId="28">[7]中央!#REF!</definedName>
    <definedName name="aaa">[6]中央!#REF!</definedName>
    <definedName name="aaaaaaa" localSheetId="37">#REF!</definedName>
    <definedName name="aaaaaaa" localSheetId="38">#REF!</definedName>
    <definedName name="aaaaaaa" localSheetId="35">#REF!</definedName>
    <definedName name="aaaaaaa" localSheetId="36">#REF!</definedName>
    <definedName name="aaaaaaa">#REF!</definedName>
    <definedName name="aaaagfdsafsd">#N/A</definedName>
    <definedName name="ABC" localSheetId="20">#REF!</definedName>
    <definedName name="ABC" localSheetId="22">#REF!</definedName>
    <definedName name="ABC" localSheetId="28">#REF!</definedName>
    <definedName name="ABC" localSheetId="37">#REF!</definedName>
    <definedName name="ABC" localSheetId="38">#REF!</definedName>
    <definedName name="ABC" localSheetId="35">#REF!</definedName>
    <definedName name="ABC" localSheetId="36">#REF!</definedName>
    <definedName name="ABC">#REF!</definedName>
    <definedName name="ABD" localSheetId="20">#REF!</definedName>
    <definedName name="ABD" localSheetId="22">#REF!</definedName>
    <definedName name="ABD" localSheetId="28">#REF!</definedName>
    <definedName name="ABD" localSheetId="37">#REF!</definedName>
    <definedName name="ABD" localSheetId="38">#REF!</definedName>
    <definedName name="ABD" localSheetId="35">#REF!</definedName>
    <definedName name="ABD" localSheetId="36">#REF!</definedName>
    <definedName name="ABD">#REF!</definedName>
    <definedName name="AccessDatabase" hidden="1">"D:\文_件\省长专项\2000省长专项审批.mdb"</definedName>
    <definedName name="addsdsads">#N/A</definedName>
    <definedName name="adsafs">#N/A</definedName>
    <definedName name="adsdsaas">#N/A</definedName>
    <definedName name="agasdgaksdk">#N/A</definedName>
    <definedName name="agsdsawae">#N/A</definedName>
    <definedName name="ajgfdajfajd">#N/A</definedName>
    <definedName name="asda">#N/A</definedName>
    <definedName name="asdfas">#N/A</definedName>
    <definedName name="asdfasf">#N/A</definedName>
    <definedName name="asdfkaskfda">#N/A</definedName>
    <definedName name="asdg\">#N/A</definedName>
    <definedName name="asdga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B">#N/A</definedName>
    <definedName name="county" localSheetId="20">#REF!</definedName>
    <definedName name="county" localSheetId="22">#REF!</definedName>
    <definedName name="county" localSheetId="28">#REF!</definedName>
    <definedName name="county" localSheetId="37">#REF!</definedName>
    <definedName name="county" localSheetId="38">#REF!</definedName>
    <definedName name="county" localSheetId="35">#REF!</definedName>
    <definedName name="county" localSheetId="36">#REF!</definedName>
    <definedName name="county">#REF!</definedName>
    <definedName name="da">#N/A</definedName>
    <definedName name="dadaf">#N/A</definedName>
    <definedName name="dads">#N/A</definedName>
    <definedName name="daggaga">#N/A</definedName>
    <definedName name="dasdfasd">#N/A</definedName>
    <definedName name="data" localSheetId="20">#REF!</definedName>
    <definedName name="data" localSheetId="22">#REF!</definedName>
    <definedName name="data" localSheetId="28">#REF!</definedName>
    <definedName name="data" localSheetId="37">#REF!</definedName>
    <definedName name="data" localSheetId="38">#REF!</definedName>
    <definedName name="data" localSheetId="35">#REF!</definedName>
    <definedName name="data" localSheetId="36">#REF!</definedName>
    <definedName name="data">#REF!</definedName>
    <definedName name="Database" localSheetId="20" hidden="1">#REF!</definedName>
    <definedName name="Database" localSheetId="22" hidden="1">#REF!</definedName>
    <definedName name="Database" localSheetId="28">#REF!</definedName>
    <definedName name="Database" localSheetId="37" hidden="1">#REF!</definedName>
    <definedName name="Database" localSheetId="38" hidden="1">#REF!</definedName>
    <definedName name="Database" localSheetId="35" hidden="1">#REF!</definedName>
    <definedName name="Database" localSheetId="36" hidden="1">#REF!</definedName>
    <definedName name="Database" hidden="1">#REF!</definedName>
    <definedName name="database2" localSheetId="20">#REF!</definedName>
    <definedName name="database2" localSheetId="22">#REF!</definedName>
    <definedName name="database2" localSheetId="28">#REF!</definedName>
    <definedName name="database2" localSheetId="37">#REF!</definedName>
    <definedName name="database2" localSheetId="38">#REF!</definedName>
    <definedName name="database2" localSheetId="35">#REF!</definedName>
    <definedName name="database2" localSheetId="36">#REF!</definedName>
    <definedName name="database2">#REF!</definedName>
    <definedName name="database3" localSheetId="20">#REF!</definedName>
    <definedName name="database3" localSheetId="22">#REF!</definedName>
    <definedName name="database3" localSheetId="28">#REF!</definedName>
    <definedName name="database3">#REF!</definedName>
    <definedName name="dd">#N/A</definedName>
    <definedName name="ddad">#N/A</definedName>
    <definedName name="ddagagsgdsa">#N/A</definedName>
    <definedName name="dddddd">#REF!</definedName>
    <definedName name="dddsaga">#N/A</definedName>
    <definedName name="dddsagsa">#N/A</definedName>
    <definedName name="ddsadafs">#N/A</definedName>
    <definedName name="ddsass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adfha">#N/A</definedName>
    <definedName name="dghadhf">#N/A</definedName>
    <definedName name="dgkgfkdsafka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gw">#N/A</definedName>
    <definedName name="dsagas">#N/A</definedName>
    <definedName name="dsagasfwq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jgakdsf">#N/A</definedName>
    <definedName name="dssasaww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dfdsaafds">#N/A</definedName>
    <definedName name="ffffff">#REF!</definedName>
    <definedName name="fjafjs">#N/A</definedName>
    <definedName name="fjajsfdja">#N/A</definedName>
    <definedName name="fjdajsdjfa">#N/A</definedName>
    <definedName name="fjjafsjaj">#N/A</definedName>
    <definedName name="fsa">#N/A</definedName>
    <definedName name="fsafffdsfdsa">#N/A</definedName>
    <definedName name="fsafsdfdsa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gasfdasf">#N/A</definedName>
    <definedName name="ggggg">#REF!</definedName>
    <definedName name="gxxe2003" localSheetId="28">'[8]P1012001'!$A$6:$E$117</definedName>
    <definedName name="gxxe2003">'[9]P1012001'!$A$6:$E$117</definedName>
    <definedName name="gxxe20032" localSheetId="28">'[8]P1012001'!$A$6:$E$117</definedName>
    <definedName name="gxxe20032">'[9]P1012001'!$A$6:$E$117</definedName>
    <definedName name="hhh" localSheetId="20">'[10]Mp-team 1'!#REF!</definedName>
    <definedName name="hhh" localSheetId="22">'[10]Mp-team 1'!#REF!</definedName>
    <definedName name="hhh" localSheetId="28">'[9]Mp-team 1'!#REF!</definedName>
    <definedName name="hhh" localSheetId="37">'[10]Mp-team 1'!#REF!</definedName>
    <definedName name="hhh" localSheetId="38">'[10]Mp-team 1'!#REF!</definedName>
    <definedName name="hhh" localSheetId="35">'[10]Mp-team 1'!#REF!</definedName>
    <definedName name="hhh" localSheetId="36">'[10]Mp-team 1'!#REF!</definedName>
    <definedName name="hhh">'[10]Mp-team 1'!#REF!</definedName>
    <definedName name="hhhh" localSheetId="20">#REF!</definedName>
    <definedName name="hhhh" localSheetId="22">#REF!</definedName>
    <definedName name="hhhh" localSheetId="28">#REF!</definedName>
    <definedName name="hhhh" localSheetId="37">#REF!</definedName>
    <definedName name="hhhh" localSheetId="38">#REF!</definedName>
    <definedName name="hhhh" localSheetId="35">#REF!</definedName>
    <definedName name="hhhh" localSheetId="36">#REF!</definedName>
    <definedName name="hhhh">#REF!</definedName>
    <definedName name="hhhhhh" localSheetId="37">#REF!</definedName>
    <definedName name="hhhhhh" localSheetId="38">#REF!</definedName>
    <definedName name="hhhhhh" localSheetId="35">#REF!</definedName>
    <definedName name="hhhhhh" localSheetId="36">#REF!</definedName>
    <definedName name="hhhhhh">#REF!</definedName>
    <definedName name="hhhhhhhhh" localSheetId="37">#REF!</definedName>
    <definedName name="hhhhhhhhh" localSheetId="38">#REF!</definedName>
    <definedName name="hhhhhhhhh" localSheetId="35">#REF!</definedName>
    <definedName name="hhhhhhhhh" localSheetId="36">#REF!</definedName>
    <definedName name="hhhhhhhhh">#REF!</definedName>
    <definedName name="jdfajsfdj">#N/A</definedName>
    <definedName name="jdjfadsjf">#N/A</definedName>
    <definedName name="jjgajsdfjasd">#N/A</definedName>
    <definedName name="jjjjj">#REF!</definedName>
    <definedName name="kdfkasj">#N/A</definedName>
    <definedName name="kgak">#N/A</definedName>
    <definedName name="kkkk" localSheetId="20">#REF!</definedName>
    <definedName name="kkkk" localSheetId="22">#REF!</definedName>
    <definedName name="kkkk" localSheetId="28">#REF!</definedName>
    <definedName name="kkkk" localSheetId="37">#REF!</definedName>
    <definedName name="kkkk" localSheetId="38">#REF!</definedName>
    <definedName name="kkkk" localSheetId="35">#REF!</definedName>
    <definedName name="kkkk" localSheetId="36">#REF!</definedName>
    <definedName name="kkkk">#REF!</definedName>
    <definedName name="kkkkk" localSheetId="37">#REF!</definedName>
    <definedName name="kkkkk" localSheetId="38">#REF!</definedName>
    <definedName name="kkkkk" localSheetId="35">#REF!</definedName>
    <definedName name="kkkkk" localSheetId="36">#REF!</definedName>
    <definedName name="kkkkk">#REF!</definedName>
    <definedName name="llll" localSheetId="37">#REF!</definedName>
    <definedName name="llll" localSheetId="38">#REF!</definedName>
    <definedName name="llll" localSheetId="35">#REF!</definedName>
    <definedName name="llll" localSheetId="36">#REF!</definedName>
    <definedName name="llll">#REF!</definedName>
    <definedName name="_xlnm.Print_Area" hidden="1">#N/A</definedName>
    <definedName name="Print_Area_MI" localSheetId="20">#REF!</definedName>
    <definedName name="Print_Area_MI" localSheetId="22">#REF!</definedName>
    <definedName name="Print_Area_MI" localSheetId="28">#REF!</definedName>
    <definedName name="Print_Area_MI" localSheetId="37">#REF!</definedName>
    <definedName name="Print_Area_MI" localSheetId="38">#REF!</definedName>
    <definedName name="Print_Area_MI" localSheetId="35">#REF!</definedName>
    <definedName name="Print_Area_MI" localSheetId="36">#REF!</definedName>
    <definedName name="Print_Area_MI">#REF!</definedName>
    <definedName name="_xlnm.Print_Titles" localSheetId="6">'区本级一般公共预算基本支出明细表（按经济分类）'!$1:$5</definedName>
    <definedName name="_xlnm.Print_Titles" localSheetId="5">'区本级一般公共预算支出明细表（按功能分类）'!$1:$1</definedName>
    <definedName name="_xlnm.Print_Titles" localSheetId="15">区本级政府性基金预算支出表!$1:$3</definedName>
    <definedName name="_xlnm.Print_Titles" localSheetId="10">一般公共预算上级提前告知转移支付明细表!$1:$3</definedName>
    <definedName name="_xlnm.Print_Titles" localSheetId="1">一般公共预算支出表!$1:$3</definedName>
    <definedName name="_xlnm.Print_Titles" localSheetId="35">'重点预算项目支出绩效目标明细表（一般公共预算）'!$1:$3</definedName>
    <definedName name="_xlnm.Print_Titles" localSheetId="36">'重点预算项目支出绩效目标明细表（政府性基金）'!#REF!</definedName>
    <definedName name="_xlnm.Print_Titles" hidden="1">#N/A</definedName>
    <definedName name="rrrrr">#REF!</definedName>
    <definedName name="s" localSheetId="20">#REF!</definedName>
    <definedName name="s" localSheetId="22">#REF!</definedName>
    <definedName name="s" localSheetId="37">#REF!</definedName>
    <definedName name="s" localSheetId="38">#REF!</definedName>
    <definedName name="s" localSheetId="35">#REF!</definedName>
    <definedName name="s" localSheetId="36">#REF!</definedName>
    <definedName name="s">#REF!</definedName>
    <definedName name="saagasf">#N/A</definedName>
    <definedName name="sadfaffdas">#N/A</definedName>
    <definedName name="sadfas">#N/A</definedName>
    <definedName name="sadfasdf">#N/A</definedName>
    <definedName name="sadffdag">#N/A</definedName>
    <definedName name="sadgafasdd">#N/A</definedName>
    <definedName name="sadgafasfd">#N/A</definedName>
    <definedName name="sadgafsdw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kasfka">#N/A</definedName>
    <definedName name="sdfsdafaw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w">#N/A</definedName>
    <definedName name="sdsaaa">#N/A</definedName>
    <definedName name="sdsfccxxx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heet1" localSheetId="20">#REF!</definedName>
    <definedName name="Sheet1" localSheetId="22">#REF!</definedName>
    <definedName name="Sheet1" localSheetId="37">#REF!</definedName>
    <definedName name="Sheet1" localSheetId="38">#REF!</definedName>
    <definedName name="Sheet1" localSheetId="35">#REF!</definedName>
    <definedName name="Sheet1" localSheetId="36">#REF!</definedName>
    <definedName name="Sheet1">#REF!</definedName>
    <definedName name="Sheet10" localSheetId="20">#REF!</definedName>
    <definedName name="Sheet10" localSheetId="22">#REF!</definedName>
    <definedName name="Sheet10" localSheetId="37">#REF!</definedName>
    <definedName name="Sheet10" localSheetId="38">#REF!</definedName>
    <definedName name="Sheet10" localSheetId="35">#REF!</definedName>
    <definedName name="Sheet10" localSheetId="36">#REF!</definedName>
    <definedName name="Sheet10">#REF!</definedName>
    <definedName name="Sheet11" localSheetId="20">#REF!</definedName>
    <definedName name="Sheet11" localSheetId="22">#REF!</definedName>
    <definedName name="Sheet11" localSheetId="37">#REF!</definedName>
    <definedName name="Sheet11" localSheetId="38">#REF!</definedName>
    <definedName name="Sheet11" localSheetId="35">#REF!</definedName>
    <definedName name="Sheet11" localSheetId="36">#REF!</definedName>
    <definedName name="Sheet11">#REF!</definedName>
    <definedName name="Sheet12" localSheetId="20">#REF!</definedName>
    <definedName name="Sheet12" localSheetId="22">#REF!</definedName>
    <definedName name="Sheet12">#REF!</definedName>
    <definedName name="Sheet3" localSheetId="20">#REF!</definedName>
    <definedName name="Sheet3" localSheetId="22">#REF!</definedName>
    <definedName name="Sheet3">#REF!</definedName>
    <definedName name="Sheet4" localSheetId="20">#REF!</definedName>
    <definedName name="Sheet4" localSheetId="22">#REF!</definedName>
    <definedName name="Sheet4">#REF!</definedName>
    <definedName name="Sheet5" localSheetId="20">#REF!</definedName>
    <definedName name="Sheet5" localSheetId="22">#REF!</definedName>
    <definedName name="Sheet5">#REF!</definedName>
    <definedName name="Sheet6" localSheetId="20">#REF!</definedName>
    <definedName name="Sheet6" localSheetId="22">#REF!</definedName>
    <definedName name="Sheet6">#REF!</definedName>
    <definedName name="Sheet7" localSheetId="20">#REF!</definedName>
    <definedName name="Sheet7" localSheetId="22">#REF!</definedName>
    <definedName name="Sheet7">#REF!</definedName>
    <definedName name="Sheet8" localSheetId="20">#REF!</definedName>
    <definedName name="Sheet8" localSheetId="22">#REF!</definedName>
    <definedName name="Sheet8">#REF!</definedName>
    <definedName name="Sheet9" localSheetId="20">#REF!</definedName>
    <definedName name="Sheet9" localSheetId="22">#REF!</definedName>
    <definedName name="Sheet9">#REF!</definedName>
    <definedName name="ssfafag">#N/A</definedName>
    <definedName name="sss">#N/A</definedName>
    <definedName name="ssss">#REF!</definedName>
    <definedName name="UFPrn20010712083924" localSheetId="20">#REF!</definedName>
    <definedName name="UFPrn20010712083924" localSheetId="22">#REF!</definedName>
    <definedName name="UFPrn20010712083924" localSheetId="37">#REF!</definedName>
    <definedName name="UFPrn20010712083924" localSheetId="38">#REF!</definedName>
    <definedName name="UFPrn20010712083924" localSheetId="35">#REF!</definedName>
    <definedName name="UFPrn20010712083924" localSheetId="36">#REF!</definedName>
    <definedName name="UFPrn20010712083924">#REF!</definedName>
    <definedName name="UFPrn20020224093130" localSheetId="20">#REF!</definedName>
    <definedName name="UFPrn20020224093130" localSheetId="22">#REF!</definedName>
    <definedName name="UFPrn20020224093130" localSheetId="37">#REF!</definedName>
    <definedName name="UFPrn20020224093130" localSheetId="38">#REF!</definedName>
    <definedName name="UFPrn20020224093130" localSheetId="35">#REF!</definedName>
    <definedName name="UFPrn20020224093130" localSheetId="36">#REF!</definedName>
    <definedName name="UFPrn20020224093130">#REF!</definedName>
    <definedName name="UFPrn20020224094757" localSheetId="20">#REF!</definedName>
    <definedName name="UFPrn20020224094757" localSheetId="22">#REF!</definedName>
    <definedName name="UFPrn20020224094757">#REF!</definedName>
    <definedName name="UFPrn20020224101302" localSheetId="20">#REF!</definedName>
    <definedName name="UFPrn20020224101302" localSheetId="22">#REF!</definedName>
    <definedName name="UFPrn20020224101302">#REF!</definedName>
    <definedName name="UFPrn20020224101600" localSheetId="20">#REF!</definedName>
    <definedName name="UFPrn20020224101600" localSheetId="22">#REF!</definedName>
    <definedName name="UFPrn20020224101600">#REF!</definedName>
    <definedName name="UFPrn20020228143318" localSheetId="20">#REF!</definedName>
    <definedName name="UFPrn20020228143318" localSheetId="22">#REF!</definedName>
    <definedName name="UFPrn20020228143318">#REF!</definedName>
    <definedName name="UFPrn20020303094007" localSheetId="20">#REF!</definedName>
    <definedName name="UFPrn20020303094007" localSheetId="22">#REF!</definedName>
    <definedName name="UFPrn20020303094007">#REF!</definedName>
    <definedName name="zzzzz">#REF!</definedName>
    <definedName name="啊啊">#REF!</definedName>
    <definedName name="安徽" localSheetId="20">#REF!</definedName>
    <definedName name="安徽" localSheetId="22">#REF!</definedName>
    <definedName name="安徽" localSheetId="28">#REF!</definedName>
    <definedName name="安徽">#REF!</definedName>
    <definedName name="北京" localSheetId="20">#REF!</definedName>
    <definedName name="北京" localSheetId="22">#REF!</definedName>
    <definedName name="北京" localSheetId="28">#REF!</definedName>
    <definedName name="北京">#REF!</definedName>
    <definedName name="备___注" localSheetId="20">#REF!</definedName>
    <definedName name="备___注" localSheetId="22">#REF!</definedName>
    <definedName name="备___注">#REF!</definedName>
    <definedName name="不不不">#REF!</definedName>
    <definedName name="财政供养" localSheetId="20">#REF!</definedName>
    <definedName name="财政供养" localSheetId="22">#REF!</definedName>
    <definedName name="财政供养" localSheetId="28">#REF!</definedName>
    <definedName name="财政供养">#REF!</definedName>
    <definedName name="处室" localSheetId="20">#REF!</definedName>
    <definedName name="处室" localSheetId="22">#REF!</definedName>
    <definedName name="处室" localSheetId="28">#REF!</definedName>
    <definedName name="处室">#REF!</definedName>
    <definedName name="存货合计" localSheetId="20">#REF!</definedName>
    <definedName name="存货合计" localSheetId="22">#REF!</definedName>
    <definedName name="存货合计">#REF!</definedName>
    <definedName name="存货明细" localSheetId="20">#REF!</definedName>
    <definedName name="存货明细" localSheetId="22">#REF!</definedName>
    <definedName name="存货明细">#REF!</definedName>
    <definedName name="大多数" localSheetId="28">[11]XL4Poppy!$A$15</definedName>
    <definedName name="大多数">[12]XL4Poppy!$A$15</definedName>
    <definedName name="大连" localSheetId="20">#REF!</definedName>
    <definedName name="大连" localSheetId="22">#REF!</definedName>
    <definedName name="大连" localSheetId="28">#REF!</definedName>
    <definedName name="大连" localSheetId="37">#REF!</definedName>
    <definedName name="大连" localSheetId="38">#REF!</definedName>
    <definedName name="大连" localSheetId="35">#REF!</definedName>
    <definedName name="大连" localSheetId="36">#REF!</definedName>
    <definedName name="大连">#REF!</definedName>
    <definedName name="地区名称" localSheetId="20">#REF!</definedName>
    <definedName name="地区名称" localSheetId="22">#REF!</definedName>
    <definedName name="地区名称" localSheetId="6">#REF!</definedName>
    <definedName name="地区名称" localSheetId="5">#REF!</definedName>
    <definedName name="地区名称" localSheetId="15">#REF!</definedName>
    <definedName name="地区名称" localSheetId="10">#REF!</definedName>
    <definedName name="地区名称" localSheetId="18">#REF!</definedName>
    <definedName name="地区名称" localSheetId="35">#REF!</definedName>
    <definedName name="地区名称" localSheetId="36">#REF!</definedName>
    <definedName name="地区名称">#REF!</definedName>
    <definedName name="第三批">#N/A</definedName>
    <definedName name="呃呃呃">#REF!</definedName>
    <definedName name="福建" localSheetId="20">#REF!</definedName>
    <definedName name="福建" localSheetId="22">#REF!</definedName>
    <definedName name="福建" localSheetId="28">#REF!</definedName>
    <definedName name="福建" localSheetId="37">#REF!</definedName>
    <definedName name="福建" localSheetId="38">#REF!</definedName>
    <definedName name="福建" localSheetId="35">#REF!</definedName>
    <definedName name="福建" localSheetId="36">#REF!</definedName>
    <definedName name="福建">#REF!</definedName>
    <definedName name="福建地区" localSheetId="20">#REF!</definedName>
    <definedName name="福建地区" localSheetId="22">#REF!</definedName>
    <definedName name="福建地区" localSheetId="28">#REF!</definedName>
    <definedName name="福建地区" localSheetId="37">#REF!</definedName>
    <definedName name="福建地区" localSheetId="38">#REF!</definedName>
    <definedName name="福建地区" localSheetId="35">#REF!</definedName>
    <definedName name="福建地区" localSheetId="36">#REF!</definedName>
    <definedName name="福建地区">#REF!</definedName>
    <definedName name="附表" localSheetId="28">#REF!</definedName>
    <definedName name="附表">#REF!</definedName>
    <definedName name="广东" localSheetId="20">#REF!</definedName>
    <definedName name="广东" localSheetId="22">#REF!</definedName>
    <definedName name="广东" localSheetId="28">#REF!</definedName>
    <definedName name="广东">#REF!</definedName>
    <definedName name="广东地区" localSheetId="20">#REF!</definedName>
    <definedName name="广东地区" localSheetId="22">#REF!</definedName>
    <definedName name="广东地区" localSheetId="28">#REF!</definedName>
    <definedName name="广东地区">#REF!</definedName>
    <definedName name="广西" localSheetId="20">#REF!</definedName>
    <definedName name="广西" localSheetId="22">#REF!</definedName>
    <definedName name="广西" localSheetId="28">#REF!</definedName>
    <definedName name="广西">#REF!</definedName>
    <definedName name="贵州" localSheetId="20">#REF!</definedName>
    <definedName name="贵州" localSheetId="22">#REF!</definedName>
    <definedName name="贵州" localSheetId="28">#REF!</definedName>
    <definedName name="贵州">#REF!</definedName>
    <definedName name="哈哈哈哈">#REF!</definedName>
    <definedName name="还有" localSheetId="20">#REF!</definedName>
    <definedName name="还有" localSheetId="22">#REF!</definedName>
    <definedName name="还有" localSheetId="28">#REF!</definedName>
    <definedName name="还有">#REF!</definedName>
    <definedName name="海南" localSheetId="20">#REF!</definedName>
    <definedName name="海南" localSheetId="22">#REF!</definedName>
    <definedName name="海南" localSheetId="28">#REF!</definedName>
    <definedName name="海南">#REF!</definedName>
    <definedName name="合___计" localSheetId="20">#REF!</definedName>
    <definedName name="合___计" localSheetId="22">#REF!</definedName>
    <definedName name="合___计">#REF!</definedName>
    <definedName name="河北" localSheetId="20">#REF!</definedName>
    <definedName name="河北" localSheetId="22">#REF!</definedName>
    <definedName name="河北" localSheetId="28">#REF!</definedName>
    <definedName name="河北">#REF!</definedName>
    <definedName name="河南" localSheetId="20">#REF!</definedName>
    <definedName name="河南" localSheetId="22">#REF!</definedName>
    <definedName name="河南" localSheetId="28">#REF!</definedName>
    <definedName name="河南">#REF!</definedName>
    <definedName name="黑龙江" localSheetId="20">#REF!</definedName>
    <definedName name="黑龙江" localSheetId="22">#REF!</definedName>
    <definedName name="黑龙江" localSheetId="28">#REF!</definedName>
    <definedName name="黑龙江">#REF!</definedName>
    <definedName name="湖北" localSheetId="20">#REF!</definedName>
    <definedName name="湖北" localSheetId="22">#REF!</definedName>
    <definedName name="湖北" localSheetId="28">#REF!</definedName>
    <definedName name="湖北">#REF!</definedName>
    <definedName name="湖南" localSheetId="20">#REF!</definedName>
    <definedName name="湖南" localSheetId="22">#REF!</definedName>
    <definedName name="湖南" localSheetId="28">#REF!</definedName>
    <definedName name="湖南">#REF!</definedName>
    <definedName name="汇率" localSheetId="20">#REF!</definedName>
    <definedName name="汇率" localSheetId="22">#REF!</definedName>
    <definedName name="汇率" localSheetId="28">#REF!</definedName>
    <definedName name="汇率">#REF!</definedName>
    <definedName name="基金处室" localSheetId="20">#REF!</definedName>
    <definedName name="基金处室" localSheetId="22">#REF!</definedName>
    <definedName name="基金处室" localSheetId="28">#REF!</definedName>
    <definedName name="基金处室">#REF!</definedName>
    <definedName name="基金金额" localSheetId="20">#REF!</definedName>
    <definedName name="基金金额" localSheetId="22">#REF!</definedName>
    <definedName name="基金金额" localSheetId="28">#REF!</definedName>
    <definedName name="基金金额">#REF!</definedName>
    <definedName name="基金科目" localSheetId="20">#REF!</definedName>
    <definedName name="基金科目" localSheetId="22">#REF!</definedName>
    <definedName name="基金科目" localSheetId="28">#REF!</definedName>
    <definedName name="基金科目">#REF!</definedName>
    <definedName name="基金类型" localSheetId="20">#REF!</definedName>
    <definedName name="基金类型" localSheetId="22">#REF!</definedName>
    <definedName name="基金类型" localSheetId="28">#REF!</definedName>
    <definedName name="基金类型">#REF!</definedName>
    <definedName name="吉林" localSheetId="20">#REF!</definedName>
    <definedName name="吉林" localSheetId="22">#REF!</definedName>
    <definedName name="吉林" localSheetId="28">#REF!</definedName>
    <definedName name="吉林">#REF!</definedName>
    <definedName name="江苏" localSheetId="20">#REF!</definedName>
    <definedName name="江苏" localSheetId="22">#REF!</definedName>
    <definedName name="江苏" localSheetId="28">#REF!</definedName>
    <definedName name="江苏">#REF!</definedName>
    <definedName name="江西" localSheetId="20">#REF!</definedName>
    <definedName name="江西" localSheetId="22">#REF!</definedName>
    <definedName name="江西" localSheetId="28">#REF!</definedName>
    <definedName name="江西">#REF!</definedName>
    <definedName name="金额" localSheetId="20">#REF!</definedName>
    <definedName name="金额" localSheetId="22">#REF!</definedName>
    <definedName name="金额" localSheetId="28">#REF!</definedName>
    <definedName name="金额">#REF!</definedName>
    <definedName name="科目" localSheetId="20">#REF!</definedName>
    <definedName name="科目" localSheetId="22">#REF!</definedName>
    <definedName name="科目" localSheetId="28">#REF!</definedName>
    <definedName name="科目">#REF!</definedName>
    <definedName name="啦啦啦">#REF!</definedName>
    <definedName name="了">#REF!</definedName>
    <definedName name="类型" localSheetId="20">#REF!</definedName>
    <definedName name="类型" localSheetId="22">#REF!</definedName>
    <definedName name="类型" localSheetId="28">#REF!</definedName>
    <definedName name="类型">#REF!</definedName>
    <definedName name="凉山州" localSheetId="20">#REF!</definedName>
    <definedName name="凉山州" localSheetId="22">#REF!</definedName>
    <definedName name="凉山州">#REF!</definedName>
    <definedName name="两个">#N/A</definedName>
    <definedName name="辽宁" localSheetId="20">#REF!</definedName>
    <definedName name="辽宁" localSheetId="22">#REF!</definedName>
    <definedName name="辽宁" localSheetId="28">#REF!</definedName>
    <definedName name="辽宁" localSheetId="37">#REF!</definedName>
    <definedName name="辽宁" localSheetId="38">#REF!</definedName>
    <definedName name="辽宁" localSheetId="35">#REF!</definedName>
    <definedName name="辽宁" localSheetId="36">#REF!</definedName>
    <definedName name="辽宁">#REF!</definedName>
    <definedName name="辽宁地区" localSheetId="20">#REF!</definedName>
    <definedName name="辽宁地区" localSheetId="22">#REF!</definedName>
    <definedName name="辽宁地区" localSheetId="28">#REF!</definedName>
    <definedName name="辽宁地区" localSheetId="37">#REF!</definedName>
    <definedName name="辽宁地区" localSheetId="38">#REF!</definedName>
    <definedName name="辽宁地区" localSheetId="35">#REF!</definedName>
    <definedName name="辽宁地区" localSheetId="36">#REF!</definedName>
    <definedName name="辽宁地区">#REF!</definedName>
    <definedName name="么么么么" localSheetId="37">#REF!</definedName>
    <definedName name="么么么么" localSheetId="38">#REF!</definedName>
    <definedName name="么么么么" localSheetId="35">#REF!</definedName>
    <definedName name="么么么么" localSheetId="36">#REF!</definedName>
    <definedName name="么么么么">#REF!</definedName>
    <definedName name="内蒙" localSheetId="20">#REF!</definedName>
    <definedName name="内蒙" localSheetId="22">#REF!</definedName>
    <definedName name="内蒙" localSheetId="28">#REF!</definedName>
    <definedName name="内蒙">#REF!</definedName>
    <definedName name="你">#REF!</definedName>
    <definedName name="宁波" localSheetId="20">#REF!</definedName>
    <definedName name="宁波" localSheetId="22">#REF!</definedName>
    <definedName name="宁波" localSheetId="28">#REF!</definedName>
    <definedName name="宁波">#REF!</definedName>
    <definedName name="宁夏" localSheetId="20">#REF!</definedName>
    <definedName name="宁夏" localSheetId="22">#REF!</definedName>
    <definedName name="宁夏" localSheetId="28">#REF!</definedName>
    <definedName name="宁夏">#REF!</definedName>
    <definedName name="悄悄">#REF!</definedName>
    <definedName name="青岛" localSheetId="20">#REF!</definedName>
    <definedName name="青岛" localSheetId="22">#REF!</definedName>
    <definedName name="青岛" localSheetId="28">#REF!</definedName>
    <definedName name="青岛">#REF!</definedName>
    <definedName name="青海" localSheetId="20">#REF!</definedName>
    <definedName name="青海" localSheetId="22">#REF!</definedName>
    <definedName name="青海" localSheetId="28">#REF!</definedName>
    <definedName name="青海">#REF!</definedName>
    <definedName name="全额差额比例" localSheetId="20">'[4]C01-1'!#REF!</definedName>
    <definedName name="全额差额比例" localSheetId="22">'[4]C01-1'!#REF!</definedName>
    <definedName name="全额差额比例" localSheetId="28">'[4]C01-1'!#REF!</definedName>
    <definedName name="全额差额比例">'[4]C01-1'!#REF!</definedName>
    <definedName name="全国收入累计">#N/A</definedName>
    <definedName name="日工资" localSheetId="20">#REF!</definedName>
    <definedName name="日工资" localSheetId="22">#REF!</definedName>
    <definedName name="日工资" localSheetId="37">#REF!</definedName>
    <definedName name="日工资" localSheetId="38">#REF!</definedName>
    <definedName name="日工资" localSheetId="35">#REF!</definedName>
    <definedName name="日工资" localSheetId="36">#REF!</definedName>
    <definedName name="日工资">#REF!</definedName>
    <definedName name="日日日" localSheetId="37">#REF!</definedName>
    <definedName name="日日日" localSheetId="38">#REF!</definedName>
    <definedName name="日日日" localSheetId="35">#REF!</definedName>
    <definedName name="日日日" localSheetId="36">#REF!</definedName>
    <definedName name="日日日">#REF!</definedName>
    <definedName name="厦门" localSheetId="20">#REF!</definedName>
    <definedName name="厦门" localSheetId="22">#REF!</definedName>
    <definedName name="厦门" localSheetId="28">#REF!</definedName>
    <definedName name="厦门" localSheetId="37">#REF!</definedName>
    <definedName name="厦门" localSheetId="38">#REF!</definedName>
    <definedName name="厦门" localSheetId="35">#REF!</definedName>
    <definedName name="厦门" localSheetId="36">#REF!</definedName>
    <definedName name="厦门">#REF!</definedName>
    <definedName name="山东" localSheetId="20">#REF!</definedName>
    <definedName name="山东" localSheetId="22">#REF!</definedName>
    <definedName name="山东" localSheetId="28">#REF!</definedName>
    <definedName name="山东">#REF!</definedName>
    <definedName name="山东地区" localSheetId="20">#REF!</definedName>
    <definedName name="山东地区" localSheetId="22">#REF!</definedName>
    <definedName name="山东地区" localSheetId="28">#REF!</definedName>
    <definedName name="山东地区">#REF!</definedName>
    <definedName name="山西" localSheetId="20">#REF!</definedName>
    <definedName name="山西" localSheetId="22">#REF!</definedName>
    <definedName name="山西" localSheetId="28">#REF!</definedName>
    <definedName name="山西">#REF!</definedName>
    <definedName name="陕西" localSheetId="20">#REF!</definedName>
    <definedName name="陕西" localSheetId="22">#REF!</definedName>
    <definedName name="陕西" localSheetId="28">#REF!</definedName>
    <definedName name="陕西">#REF!</definedName>
    <definedName name="上海" localSheetId="20">#REF!</definedName>
    <definedName name="上海" localSheetId="22">#REF!</definedName>
    <definedName name="上海" localSheetId="28">#REF!</definedName>
    <definedName name="上海">#REF!</definedName>
    <definedName name="深圳" localSheetId="20">#REF!</definedName>
    <definedName name="深圳" localSheetId="22">#REF!</definedName>
    <definedName name="深圳" localSheetId="28">#REF!</definedName>
    <definedName name="深圳">#REF!</definedName>
    <definedName name="生产列1" localSheetId="20">#REF!</definedName>
    <definedName name="生产列1" localSheetId="22">#REF!</definedName>
    <definedName name="生产列1" localSheetId="28">#REF!</definedName>
    <definedName name="生产列1">#REF!</definedName>
    <definedName name="生产列11" localSheetId="20">#REF!</definedName>
    <definedName name="生产列11" localSheetId="22">#REF!</definedName>
    <definedName name="生产列11" localSheetId="28">#REF!</definedName>
    <definedName name="生产列11">#REF!</definedName>
    <definedName name="生产列15" localSheetId="20">#REF!</definedName>
    <definedName name="生产列15" localSheetId="22">#REF!</definedName>
    <definedName name="生产列15" localSheetId="28">#REF!</definedName>
    <definedName name="生产列15">#REF!</definedName>
    <definedName name="生产列16" localSheetId="20">#REF!</definedName>
    <definedName name="生产列16" localSheetId="22">#REF!</definedName>
    <definedName name="生产列16" localSheetId="28">#REF!</definedName>
    <definedName name="生产列16">#REF!</definedName>
    <definedName name="生产列17" localSheetId="20">#REF!</definedName>
    <definedName name="生产列17" localSheetId="22">#REF!</definedName>
    <definedName name="生产列17" localSheetId="28">#REF!</definedName>
    <definedName name="生产列17">#REF!</definedName>
    <definedName name="生产列19" localSheetId="20">#REF!</definedName>
    <definedName name="生产列19" localSheetId="22">#REF!</definedName>
    <definedName name="生产列19" localSheetId="28">#REF!</definedName>
    <definedName name="生产列19">#REF!</definedName>
    <definedName name="生产列2" localSheetId="20">#REF!</definedName>
    <definedName name="生产列2" localSheetId="22">#REF!</definedName>
    <definedName name="生产列2" localSheetId="28">#REF!</definedName>
    <definedName name="生产列2">#REF!</definedName>
    <definedName name="生产列20" localSheetId="20">#REF!</definedName>
    <definedName name="生产列20" localSheetId="22">#REF!</definedName>
    <definedName name="生产列20" localSheetId="28">#REF!</definedName>
    <definedName name="生产列20">#REF!</definedName>
    <definedName name="生产列3" localSheetId="20">#REF!</definedName>
    <definedName name="生产列3" localSheetId="22">#REF!</definedName>
    <definedName name="生产列3" localSheetId="28">#REF!</definedName>
    <definedName name="生产列3">#REF!</definedName>
    <definedName name="生产列4" localSheetId="20">#REF!</definedName>
    <definedName name="生产列4" localSheetId="22">#REF!</definedName>
    <definedName name="生产列4" localSheetId="28">#REF!</definedName>
    <definedName name="生产列4">#REF!</definedName>
    <definedName name="生产列5" localSheetId="20">#REF!</definedName>
    <definedName name="生产列5" localSheetId="22">#REF!</definedName>
    <definedName name="生产列5" localSheetId="28">#REF!</definedName>
    <definedName name="生产列5">#REF!</definedName>
    <definedName name="生产列6" localSheetId="20">#REF!</definedName>
    <definedName name="生产列6" localSheetId="22">#REF!</definedName>
    <definedName name="生产列6" localSheetId="28">#REF!</definedName>
    <definedName name="生产列6">#REF!</definedName>
    <definedName name="生产列7" localSheetId="20">#REF!</definedName>
    <definedName name="生产列7" localSheetId="22">#REF!</definedName>
    <definedName name="生产列7" localSheetId="28">#REF!</definedName>
    <definedName name="生产列7">#REF!</definedName>
    <definedName name="生产列8" localSheetId="20">#REF!</definedName>
    <definedName name="生产列8" localSheetId="22">#REF!</definedName>
    <definedName name="生产列8" localSheetId="28">#REF!</definedName>
    <definedName name="生产列8">#REF!</definedName>
    <definedName name="生产列9" localSheetId="20">#REF!</definedName>
    <definedName name="生产列9" localSheetId="22">#REF!</definedName>
    <definedName name="生产列9" localSheetId="28">#REF!</definedName>
    <definedName name="生产列9">#REF!</definedName>
    <definedName name="生产期" localSheetId="20">#REF!</definedName>
    <definedName name="生产期" localSheetId="22">#REF!</definedName>
    <definedName name="生产期" localSheetId="28">#REF!</definedName>
    <definedName name="生产期">#REF!</definedName>
    <definedName name="生产期1" localSheetId="20">#REF!</definedName>
    <definedName name="生产期1" localSheetId="22">#REF!</definedName>
    <definedName name="生产期1" localSheetId="28">#REF!</definedName>
    <definedName name="生产期1">#REF!</definedName>
    <definedName name="生产期11" localSheetId="20">#REF!</definedName>
    <definedName name="生产期11" localSheetId="22">#REF!</definedName>
    <definedName name="生产期11" localSheetId="28">#REF!</definedName>
    <definedName name="生产期11">#REF!</definedName>
    <definedName name="生产期123" localSheetId="20">#REF!</definedName>
    <definedName name="生产期123" localSheetId="22">#REF!</definedName>
    <definedName name="生产期123" localSheetId="28">#REF!</definedName>
    <definedName name="生产期123">#REF!</definedName>
    <definedName name="生产期15" localSheetId="20">#REF!</definedName>
    <definedName name="生产期15" localSheetId="22">#REF!</definedName>
    <definedName name="生产期15" localSheetId="28">#REF!</definedName>
    <definedName name="生产期15">#REF!</definedName>
    <definedName name="生产期16" localSheetId="20">#REF!</definedName>
    <definedName name="生产期16" localSheetId="22">#REF!</definedName>
    <definedName name="生产期16" localSheetId="28">#REF!</definedName>
    <definedName name="生产期16">#REF!</definedName>
    <definedName name="生产期17" localSheetId="20">#REF!</definedName>
    <definedName name="生产期17" localSheetId="22">#REF!</definedName>
    <definedName name="生产期17" localSheetId="28">#REF!</definedName>
    <definedName name="生产期17">#REF!</definedName>
    <definedName name="生产期19" localSheetId="20">#REF!</definedName>
    <definedName name="生产期19" localSheetId="22">#REF!</definedName>
    <definedName name="生产期19" localSheetId="28">#REF!</definedName>
    <definedName name="生产期19">#REF!</definedName>
    <definedName name="生产期2" localSheetId="20">#REF!</definedName>
    <definedName name="生产期2" localSheetId="22">#REF!</definedName>
    <definedName name="生产期2" localSheetId="28">#REF!</definedName>
    <definedName name="生产期2">#REF!</definedName>
    <definedName name="生产期20" localSheetId="20">#REF!</definedName>
    <definedName name="生产期20" localSheetId="22">#REF!</definedName>
    <definedName name="生产期20" localSheetId="28">#REF!</definedName>
    <definedName name="生产期20">#REF!</definedName>
    <definedName name="生产期3" localSheetId="20">#REF!</definedName>
    <definedName name="生产期3" localSheetId="22">#REF!</definedName>
    <definedName name="生产期3" localSheetId="28">#REF!</definedName>
    <definedName name="生产期3">#REF!</definedName>
    <definedName name="生产期4" localSheetId="20">#REF!</definedName>
    <definedName name="生产期4" localSheetId="22">#REF!</definedName>
    <definedName name="生产期4" localSheetId="28">#REF!</definedName>
    <definedName name="生产期4">#REF!</definedName>
    <definedName name="生产期5" localSheetId="20">#REF!</definedName>
    <definedName name="生产期5" localSheetId="22">#REF!</definedName>
    <definedName name="生产期5" localSheetId="28">#REF!</definedName>
    <definedName name="生产期5">#REF!</definedName>
    <definedName name="生产期6" localSheetId="20">#REF!</definedName>
    <definedName name="生产期6" localSheetId="22">#REF!</definedName>
    <definedName name="生产期6" localSheetId="28">#REF!</definedName>
    <definedName name="生产期6">#REF!</definedName>
    <definedName name="生产期7" localSheetId="20">#REF!</definedName>
    <definedName name="生产期7" localSheetId="22">#REF!</definedName>
    <definedName name="生产期7" localSheetId="28">#REF!</definedName>
    <definedName name="生产期7">#REF!</definedName>
    <definedName name="生产期8" localSheetId="20">#REF!</definedName>
    <definedName name="生产期8" localSheetId="22">#REF!</definedName>
    <definedName name="生产期8" localSheetId="28">#REF!</definedName>
    <definedName name="生产期8">#REF!</definedName>
    <definedName name="生产期9" localSheetId="20">#REF!</definedName>
    <definedName name="生产期9" localSheetId="22">#REF!</definedName>
    <definedName name="生产期9" localSheetId="28">#REF!</definedName>
    <definedName name="生产期9">#REF!</definedName>
    <definedName name="省级">#N/A</definedName>
    <definedName name="时代">#REF!</definedName>
    <definedName name="是">#REF!</definedName>
    <definedName name="是否" localSheetId="20">#REF!</definedName>
    <definedName name="是否" localSheetId="22">#REF!</definedName>
    <definedName name="是否" localSheetId="37">#REF!</definedName>
    <definedName name="是否" localSheetId="38">#REF!</definedName>
    <definedName name="是否" localSheetId="35">#REF!</definedName>
    <definedName name="是否" localSheetId="36">#REF!</definedName>
    <definedName name="是否">#REF!</definedName>
    <definedName name="是水水水水">#REF!</definedName>
    <definedName name="收入表">#N/A</definedName>
    <definedName name="水水水嘎嘎嘎水">#REF!</definedName>
    <definedName name="水水水水">#REF!</definedName>
    <definedName name="税收返还1" localSheetId="20">#REF!</definedName>
    <definedName name="税收返还1" localSheetId="22">#REF!</definedName>
    <definedName name="税收返还1" localSheetId="37">#REF!</definedName>
    <definedName name="税收返还1" localSheetId="38">#REF!</definedName>
    <definedName name="税收返还1" localSheetId="35">#REF!</definedName>
    <definedName name="税收返还1" localSheetId="36">#REF!</definedName>
    <definedName name="税收返还1">#REF!</definedName>
    <definedName name="四川" localSheetId="20">#REF!</definedName>
    <definedName name="四川" localSheetId="22">#REF!</definedName>
    <definedName name="四川" localSheetId="28">#REF!</definedName>
    <definedName name="四川">#REF!</definedName>
    <definedName name="四季度" localSheetId="20">'[5]C01-1'!#REF!</definedName>
    <definedName name="四季度" localSheetId="22">'[5]C01-1'!#REF!</definedName>
    <definedName name="四季度" localSheetId="28">'[13]C01-1'!#REF!</definedName>
    <definedName name="四季度">'[5]C01-1'!#REF!</definedName>
    <definedName name="索引号" localSheetId="20">#REF!</definedName>
    <definedName name="索引号" localSheetId="22">#REF!</definedName>
    <definedName name="索引号" localSheetId="37">#REF!</definedName>
    <definedName name="索引号" localSheetId="38">#REF!</definedName>
    <definedName name="索引号" localSheetId="35">#REF!</definedName>
    <definedName name="索引号" localSheetId="36">#REF!</definedName>
    <definedName name="索引号">#REF!</definedName>
    <definedName name="天津" localSheetId="20">#REF!</definedName>
    <definedName name="天津" localSheetId="22">#REF!</definedName>
    <definedName name="天津" localSheetId="28">#REF!</definedName>
    <definedName name="天津" localSheetId="37">#REF!</definedName>
    <definedName name="天津" localSheetId="38">#REF!</definedName>
    <definedName name="天津" localSheetId="35">#REF!</definedName>
    <definedName name="天津" localSheetId="36">#REF!</definedName>
    <definedName name="天津">#REF!</definedName>
    <definedName name="王分成上解测算">#N/A</definedName>
    <definedName name="未审合计" localSheetId="20">#REF!</definedName>
    <definedName name="未审合计" localSheetId="22">#REF!</definedName>
    <definedName name="未审合计" localSheetId="37">#REF!</definedName>
    <definedName name="未审合计" localSheetId="38">#REF!</definedName>
    <definedName name="未审合计" localSheetId="35">#REF!</definedName>
    <definedName name="未审合计" localSheetId="36">#REF!</definedName>
    <definedName name="未审合计">#REF!</definedName>
    <definedName name="未审数" localSheetId="20">#REF!</definedName>
    <definedName name="未审数" localSheetId="22">#REF!</definedName>
    <definedName name="未审数" localSheetId="37">#REF!</definedName>
    <definedName name="未审数" localSheetId="38">#REF!</definedName>
    <definedName name="未审数" localSheetId="35">#REF!</definedName>
    <definedName name="未审数" localSheetId="36">#REF!</definedName>
    <definedName name="未审数">#REF!</definedName>
    <definedName name="位次d" localSheetId="20">[3]四月份月报!#REF!</definedName>
    <definedName name="位次d" localSheetId="22">[3]四月份月报!#REF!</definedName>
    <definedName name="位次d" localSheetId="28">[3]四月份月报!#REF!</definedName>
    <definedName name="位次d" localSheetId="37">[3]四月份月报!#REF!</definedName>
    <definedName name="位次d" localSheetId="38">[3]四月份月报!#REF!</definedName>
    <definedName name="位次d" localSheetId="35">[3]四月份月报!#REF!</definedName>
    <definedName name="位次d" localSheetId="36">[3]四月份月报!#REF!</definedName>
    <definedName name="位次d">[3]四月份月报!#REF!</definedName>
    <definedName name="我问问" localSheetId="37">#REF!</definedName>
    <definedName name="我问问" localSheetId="38">#REF!</definedName>
    <definedName name="我问问" localSheetId="35">#REF!</definedName>
    <definedName name="我问问" localSheetId="36">#REF!</definedName>
    <definedName name="我问问">#REF!</definedName>
    <definedName name="西藏" localSheetId="20">#REF!</definedName>
    <definedName name="西藏" localSheetId="22">#REF!</definedName>
    <definedName name="西藏" localSheetId="28">#REF!</definedName>
    <definedName name="西藏" localSheetId="37">#REF!</definedName>
    <definedName name="西藏" localSheetId="38">#REF!</definedName>
    <definedName name="西藏" localSheetId="35">#REF!</definedName>
    <definedName name="西藏" localSheetId="36">#REF!</definedName>
    <definedName name="西藏">#REF!</definedName>
    <definedName name="新疆" localSheetId="20">#REF!</definedName>
    <definedName name="新疆" localSheetId="22">#REF!</definedName>
    <definedName name="新疆" localSheetId="28">#REF!</definedName>
    <definedName name="新疆" localSheetId="37">#REF!</definedName>
    <definedName name="新疆" localSheetId="38">#REF!</definedName>
    <definedName name="新疆" localSheetId="35">#REF!</definedName>
    <definedName name="新疆" localSheetId="36">#REF!</definedName>
    <definedName name="新疆">#REF!</definedName>
    <definedName name="性别" localSheetId="28">[14]基础编码!$H$2:$H$3</definedName>
    <definedName name="性别">[15]基础编码!$H$2:$H$3</definedName>
    <definedName name="学历" localSheetId="28">[14]基础编码!$S$2:$S$9</definedName>
    <definedName name="学历">[15]基础编码!$S$2:$S$9</definedName>
    <definedName name="一i" localSheetId="37">#REF!</definedName>
    <definedName name="一i" localSheetId="38">#REF!</definedName>
    <definedName name="一i" localSheetId="35">#REF!</definedName>
    <definedName name="一i" localSheetId="36">#REF!</definedName>
    <definedName name="一i">#REF!</definedName>
    <definedName name="一一i" localSheetId="37">#REF!</definedName>
    <definedName name="一一i" localSheetId="38">#REF!</definedName>
    <definedName name="一一i" localSheetId="35">#REF!</definedName>
    <definedName name="一一i" localSheetId="36">#REF!</definedName>
    <definedName name="一一i">#REF!</definedName>
    <definedName name="硬性支出">#N/A</definedName>
    <definedName name="硬性支出12" localSheetId="20">#REF!</definedName>
    <definedName name="硬性支出12" localSheetId="22">#REF!</definedName>
    <definedName name="硬性支出12" localSheetId="37">#REF!</definedName>
    <definedName name="硬性支出12" localSheetId="38">#REF!</definedName>
    <definedName name="硬性支出12" localSheetId="35">#REF!</definedName>
    <definedName name="硬性支出12" localSheetId="36">#REF!</definedName>
    <definedName name="硬性支出12">#REF!</definedName>
    <definedName name="云南" localSheetId="20">#REF!</definedName>
    <definedName name="云南" localSheetId="22">#REF!</definedName>
    <definedName name="云南" localSheetId="28">#REF!</definedName>
    <definedName name="云南" localSheetId="37">#REF!</definedName>
    <definedName name="云南" localSheetId="38">#REF!</definedName>
    <definedName name="云南" localSheetId="35">#REF!</definedName>
    <definedName name="云南" localSheetId="36">#REF!</definedName>
    <definedName name="云南">#REF!</definedName>
    <definedName name="啧啧啧" localSheetId="37">#REF!</definedName>
    <definedName name="啧啧啧" localSheetId="38">#REF!</definedName>
    <definedName name="啧啧啧" localSheetId="35">#REF!</definedName>
    <definedName name="啧啧啧" localSheetId="36">#REF!</definedName>
    <definedName name="啧啧啧">#REF!</definedName>
    <definedName name="浙江" localSheetId="20">#REF!</definedName>
    <definedName name="浙江" localSheetId="22">#REF!</definedName>
    <definedName name="浙江" localSheetId="28">#REF!</definedName>
    <definedName name="浙江">#REF!</definedName>
    <definedName name="浙江地区" localSheetId="20">#REF!</definedName>
    <definedName name="浙江地区" localSheetId="22">#REF!</definedName>
    <definedName name="浙江地区" localSheetId="28">#REF!</definedName>
    <definedName name="浙江地区">#REF!</definedName>
    <definedName name="支出">'[15]P1012001'!$A$6:$E$117</definedName>
    <definedName name="重庆" localSheetId="20">#REF!</definedName>
    <definedName name="重庆" localSheetId="22">#REF!</definedName>
    <definedName name="重庆" localSheetId="28">#REF!</definedName>
    <definedName name="重庆" localSheetId="37">#REF!</definedName>
    <definedName name="重庆" localSheetId="38">#REF!</definedName>
    <definedName name="重庆" localSheetId="35">#REF!</definedName>
    <definedName name="重庆" localSheetId="36">#REF!</definedName>
    <definedName name="重庆">#REF!</definedName>
    <definedName name="전" localSheetId="20">#REF!</definedName>
    <definedName name="전" localSheetId="22">#REF!</definedName>
    <definedName name="전" localSheetId="28">#REF!</definedName>
    <definedName name="전" localSheetId="37">#REF!</definedName>
    <definedName name="전" localSheetId="38">#REF!</definedName>
    <definedName name="전" localSheetId="35">#REF!</definedName>
    <definedName name="전" localSheetId="36">#REF!</definedName>
    <definedName name="전">#REF!</definedName>
    <definedName name="주택사업본부" localSheetId="20">#REF!</definedName>
    <definedName name="주택사업본부" localSheetId="22">#REF!</definedName>
    <definedName name="주택사업본부" localSheetId="28">#REF!</definedName>
    <definedName name="주택사업본부" localSheetId="37">#REF!</definedName>
    <definedName name="주택사업본부" localSheetId="38">#REF!</definedName>
    <definedName name="주택사업본부" localSheetId="35">#REF!</definedName>
    <definedName name="주택사업본부" localSheetId="36">#REF!</definedName>
    <definedName name="주택사업본부">#REF!</definedName>
    <definedName name="철구사업본부" localSheetId="20">#REF!</definedName>
    <definedName name="철구사업본부" localSheetId="22">#REF!</definedName>
    <definedName name="철구사업본부" localSheetId="28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<sst xmlns="http://schemas.openxmlformats.org/spreadsheetml/2006/main" count="2071" uniqueCount="1490">
  <si>
    <t>文峰区2026年一般公共预算收入表</t>
  </si>
  <si>
    <t>单位：万元</t>
  </si>
  <si>
    <t>项       目</t>
  </si>
  <si>
    <t>2025年完成数</t>
  </si>
  <si>
    <t>2026年预算数</t>
  </si>
  <si>
    <t>比上年完成增长（%）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</si>
  <si>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</si>
  <si>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</si>
  <si>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</si>
  <si>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</si>
  <si>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</si>
  <si>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</si>
  <si>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</si>
  <si>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</si>
  <si>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</si>
  <si>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</si>
  <si>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 xml:space="preserve">车船税         </t>
  </si>
  <si>
    <t>耕地占用税</t>
  </si>
  <si>
    <t>契税</t>
  </si>
  <si>
    <t>环境保护税</t>
  </si>
  <si>
    <t>其他税收收入</t>
  </si>
  <si>
    <t>二、非税收入</t>
  </si>
  <si>
    <t>专项收入</t>
  </si>
  <si>
    <t>行政事业性收费收入</t>
  </si>
  <si>
    <t>罚没收入</t>
  </si>
  <si>
    <t>国有资本经营收入</t>
  </si>
  <si>
    <t>国有资源(资产)有偿使用</t>
  </si>
  <si>
    <t>捐赠收入</t>
  </si>
  <si>
    <t>政府住房基金收入</t>
  </si>
  <si>
    <t xml:space="preserve">其他收入         </t>
  </si>
  <si>
    <t>收  入  合  计</t>
  </si>
  <si>
    <t>文峰区2026年一般公共预算支出表</t>
  </si>
  <si>
    <t>项      目</t>
  </si>
  <si>
    <t>2025年预算数</t>
  </si>
  <si>
    <t>同比增长（%）</t>
  </si>
  <si>
    <t>一般公共服务</t>
  </si>
  <si>
    <t>国防支出</t>
  </si>
  <si>
    <t>公共安全</t>
  </si>
  <si>
    <t>教育</t>
  </si>
  <si>
    <t>科学技术</t>
  </si>
  <si>
    <t>文化体育与传媒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</si>
  <si>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</si>
  <si>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</si>
  <si>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</si>
  <si>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</si>
  <si>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</si>
  <si>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</si>
  <si>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资源勘探信息等支出</t>
  </si>
  <si>
    <t>商业服务业</t>
  </si>
  <si>
    <t>援助其他地区支出</t>
  </si>
  <si>
    <t>自然资源海洋气象等支出</t>
  </si>
  <si>
    <t>住房保障支出</t>
  </si>
  <si>
    <t>粮油物资储备支出</t>
  </si>
  <si>
    <t>灾害防治及应急管理支出</t>
  </si>
  <si>
    <t>其他支出</t>
  </si>
  <si>
    <t>债务付息支出</t>
  </si>
  <si>
    <t>债务发行费用支出</t>
  </si>
  <si>
    <t>预备费</t>
  </si>
  <si>
    <t>支  出  合  计</t>
  </si>
  <si>
    <t>文峰区2026年区本级一般公共预算收支预算总表</t>
  </si>
  <si>
    <t>项    目</t>
  </si>
  <si>
    <t>项          目</t>
  </si>
  <si>
    <t>收入合计</t>
  </si>
  <si>
    <t>支出合计</t>
  </si>
  <si>
    <t xml:space="preserve"> 一、一般公共预算收入</t>
  </si>
  <si>
    <t xml:space="preserve"> 一、一般公共预算支出</t>
  </si>
  <si>
    <t xml:space="preserve">     税收收入</t>
  </si>
  <si>
    <t xml:space="preserve">     人员经费</t>
  </si>
  <si>
    <t xml:space="preserve">     非税收入</t>
  </si>
  <si>
    <t xml:space="preserve">     单位维持性运转支出</t>
  </si>
  <si>
    <t xml:space="preserve"> 二、转移性收入</t>
  </si>
  <si>
    <t xml:space="preserve">     事业发展支出</t>
  </si>
  <si>
    <t xml:space="preserve">     上级补助收入</t>
  </si>
  <si>
    <t xml:space="preserve">     预备费</t>
  </si>
  <si>
    <t xml:space="preserve">       返还性收入</t>
  </si>
  <si>
    <t xml:space="preserve">     上级提前告知转移支付</t>
  </si>
  <si>
    <t xml:space="preserve">       一般性转移支付收入</t>
  </si>
  <si>
    <t xml:space="preserve">       专项转移支付收入</t>
  </si>
  <si>
    <t xml:space="preserve"> 二、转移性支出</t>
  </si>
  <si>
    <t xml:space="preserve">     下级上解收入</t>
  </si>
  <si>
    <t xml:space="preserve">     上解上级支出</t>
  </si>
  <si>
    <t xml:space="preserve">       体制上解收入</t>
  </si>
  <si>
    <t xml:space="preserve">         体制上解支出</t>
  </si>
  <si>
    <t xml:space="preserve">         出口退税专项上解</t>
  </si>
  <si>
    <t xml:space="preserve"> 三、上年结余收入</t>
  </si>
  <si>
    <t xml:space="preserve">         专项上解支出</t>
  </si>
  <si>
    <t xml:space="preserve">     上年结转</t>
  </si>
  <si>
    <t xml:space="preserve">     补助下级支出</t>
  </si>
  <si>
    <t xml:space="preserve">     净结余</t>
  </si>
  <si>
    <t xml:space="preserve">     调出资金</t>
  </si>
  <si>
    <t xml:space="preserve"> 四、调入资金</t>
  </si>
  <si>
    <t xml:space="preserve">     地方政府一般债务还本支出</t>
  </si>
  <si>
    <t xml:space="preserve"> 五、动用预算稳定调节基金</t>
  </si>
  <si>
    <t xml:space="preserve">     安排预算稳定调节基金</t>
  </si>
  <si>
    <t>文峰区2026年区本级一般公共预算收入表</t>
  </si>
  <si>
    <t>项  目</t>
  </si>
  <si>
    <t>文峰区2026年区本级一般公共预算支出表</t>
  </si>
  <si>
    <r>
      <rPr>
        <b/>
        <sz val="18"/>
        <rFont val="宋体"/>
        <charset val="134"/>
        <scheme val="minor"/>
      </rPr>
      <t>文峰区2026</t>
    </r>
    <r>
      <rPr>
        <b/>
        <sz val="18"/>
        <rFont val="宋体"/>
        <charset val="134"/>
      </rPr>
      <t>年区本级一般公共预算支出功能分类情况明细表</t>
    </r>
  </si>
  <si>
    <t>上年决算      （执行)数</t>
  </si>
  <si>
    <t>预算数</t>
  </si>
  <si>
    <t>预算数为决算（执行）数%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</si>
  <si>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</si>
  <si>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</si>
  <si>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</si>
  <si>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</si>
  <si>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</si>
  <si>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</si>
  <si>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</si>
  <si>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</si>
  <si>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</si>
  <si>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</si>
  <si>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</si>
  <si>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</si>
  <si>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</si>
  <si>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</si>
  <si>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</si>
  <si>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</si>
  <si>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</si>
  <si>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</si>
  <si>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</si>
  <si>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</si>
  <si>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</si>
  <si>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</si>
  <si>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</si>
  <si>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</si>
  <si>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</si>
  <si>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</si>
  <si>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</si>
  <si>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</si>
  <si>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</si>
  <si>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</si>
  <si>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</si>
  <si>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</si>
  <si>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</si>
  <si>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</si>
  <si>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</si>
  <si>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</si>
  <si>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</si>
  <si>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</si>
  <si>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</si>
  <si>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</si>
  <si>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</si>
  <si>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</si>
  <si>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</si>
  <si>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</si>
  <si>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</si>
  <si>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</si>
  <si>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</si>
  <si>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</si>
  <si>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</si>
  <si>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</si>
  <si>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</si>
  <si>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</si>
  <si>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</si>
  <si>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</si>
  <si>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</si>
  <si>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</si>
  <si>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</si>
  <si>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</si>
  <si>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</si>
  <si>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</si>
  <si>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</si>
  <si>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</si>
  <si>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</si>
  <si>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</si>
  <si>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</si>
  <si>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</si>
  <si>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</si>
  <si>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</si>
  <si>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</si>
  <si>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</si>
  <si>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</si>
  <si>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</si>
  <si>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</si>
  <si>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港澳台事务</t>
  </si>
  <si>
    <t xml:space="preserve">      其他港澳台事务支出</t>
  </si>
  <si>
    <t xml:space="preserve">    档案事务</t>
  </si>
  <si>
    <t xml:space="preserve">      其他档案事务支出</t>
  </si>
  <si>
    <t xml:space="preserve">    民族事务</t>
  </si>
  <si>
    <t xml:space="preserve">      民族工作专项</t>
  </si>
  <si>
    <t xml:space="preserve">      其他民族事务支出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</si>
  <si>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</si>
  <si>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</si>
  <si>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</si>
  <si>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</si>
  <si>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</si>
  <si>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</si>
  <si>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</si>
  <si>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</si>
  <si>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</si>
  <si>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</si>
  <si>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</si>
  <si>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</si>
  <si>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</si>
  <si>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</si>
  <si>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</si>
  <si>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</si>
  <si>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</si>
  <si>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</si>
  <si>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</si>
  <si>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</si>
  <si>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</si>
  <si>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</si>
  <si>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</si>
  <si>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</si>
  <si>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</si>
  <si>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</si>
  <si>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</si>
  <si>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</si>
  <si>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</si>
  <si>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</si>
  <si>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</si>
  <si>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</si>
  <si>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</si>
  <si>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</si>
  <si>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</si>
  <si>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社会工作事务</t>
  </si>
  <si>
    <t xml:space="preserve">    信访事务</t>
  </si>
  <si>
    <t xml:space="preserve">      其他信访事务支出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</si>
  <si>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</si>
  <si>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</si>
  <si>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</si>
  <si>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</si>
  <si>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</si>
  <si>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对外宣传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</si>
  <si>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</si>
  <si>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</si>
  <si>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</si>
  <si>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</si>
  <si>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</si>
  <si>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</si>
  <si>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</si>
  <si>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</si>
  <si>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</si>
  <si>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</si>
  <si>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</si>
  <si>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</si>
  <si>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</si>
  <si>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四、公共安全支出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</si>
  <si>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</si>
  <si>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</si>
  <si>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</si>
  <si>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</si>
  <si>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</si>
  <si>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</si>
  <si>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</si>
  <si>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</si>
  <si>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</si>
  <si>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</si>
  <si>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</si>
  <si>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</si>
  <si>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</si>
  <si>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</si>
  <si>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</si>
  <si>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</si>
  <si>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</si>
  <si>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</si>
  <si>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</si>
  <si>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</si>
  <si>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</si>
  <si>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</si>
  <si>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</si>
  <si>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</si>
  <si>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</si>
  <si>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法制建设</t>
  </si>
  <si>
    <t xml:space="preserve">      其他司法支出</t>
  </si>
  <si>
    <t xml:space="preserve">    其他公共安全支出</t>
  </si>
  <si>
    <t xml:space="preserve">      国家司法救助支出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</si>
  <si>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</si>
  <si>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</si>
  <si>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</si>
  <si>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</si>
  <si>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</si>
  <si>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</si>
  <si>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</si>
  <si>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</si>
  <si>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</si>
  <si>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</si>
  <si>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</si>
  <si>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</si>
  <si>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</si>
  <si>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</si>
  <si>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</si>
  <si>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</si>
  <si>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</si>
  <si>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</si>
  <si>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</si>
  <si>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</si>
  <si>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</si>
  <si>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</si>
  <si>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</si>
  <si>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</si>
  <si>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</si>
  <si>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</si>
  <si>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</si>
  <si>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</si>
  <si>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应用研究</t>
  </si>
  <si>
    <t xml:space="preserve">     社会公益研究</t>
  </si>
  <si>
    <t xml:space="preserve">     其他应用研究支出</t>
  </si>
  <si>
    <t xml:space="preserve">    科学技术普及</t>
  </si>
  <si>
    <t xml:space="preserve">      机构运行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</si>
  <si>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</si>
  <si>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</si>
  <si>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</si>
  <si>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</si>
  <si>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</si>
  <si>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</si>
  <si>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</si>
  <si>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</si>
  <si>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</si>
  <si>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</si>
  <si>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</si>
  <si>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</si>
  <si>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</si>
  <si>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</si>
  <si>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</si>
  <si>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</si>
  <si>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</si>
  <si>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</si>
  <si>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</si>
  <si>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</si>
  <si>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</si>
  <si>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</si>
  <si>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</si>
  <si>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</si>
  <si>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</si>
  <si>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</si>
  <si>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</si>
  <si>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</si>
  <si>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</si>
  <si>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</si>
  <si>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</si>
  <si>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</si>
  <si>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其他体育支出</t>
  </si>
  <si>
    <t xml:space="preserve">   新闻出版电影</t>
  </si>
  <si>
    <t xml:space="preserve">      其他新闻电影出版支出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</si>
  <si>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</si>
  <si>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</si>
  <si>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</si>
  <si>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</si>
  <si>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</si>
  <si>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</si>
  <si>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</si>
  <si>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</si>
  <si>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</si>
  <si>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</si>
  <si>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</si>
  <si>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</si>
  <si>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</si>
  <si>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</si>
  <si>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</si>
  <si>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</si>
  <si>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</si>
  <si>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</si>
  <si>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</si>
  <si>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</si>
  <si>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</si>
  <si>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</si>
  <si>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</si>
  <si>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</si>
  <si>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</si>
  <si>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</si>
  <si>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</si>
  <si>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</si>
  <si>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</si>
  <si>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</si>
  <si>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</si>
  <si>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</si>
  <si>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</si>
  <si>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</si>
  <si>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</si>
  <si>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</si>
  <si>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</si>
  <si>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</si>
  <si>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</si>
  <si>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</si>
  <si>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</si>
  <si>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</si>
  <si>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</si>
  <si>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</si>
  <si>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</si>
  <si>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</si>
  <si>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</si>
  <si>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</si>
  <si>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</si>
  <si>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</si>
  <si>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</si>
  <si>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</si>
  <si>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</si>
  <si>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</si>
  <si>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</si>
  <si>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</si>
  <si>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</si>
  <si>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</si>
  <si>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</si>
  <si>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</si>
  <si>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</si>
  <si>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</si>
  <si>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</si>
  <si>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</si>
  <si>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</si>
  <si>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</si>
  <si>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</si>
  <si>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</si>
  <si>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</si>
  <si>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</si>
  <si>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</si>
  <si>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</si>
  <si>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</si>
  <si>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</si>
  <si>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</si>
  <si>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</si>
  <si>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</si>
  <si>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</si>
  <si>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</si>
  <si>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</si>
  <si>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</si>
  <si>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</si>
  <si>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</si>
  <si>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</si>
  <si>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</si>
  <si>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</si>
  <si>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</si>
  <si>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</si>
  <si>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</si>
  <si>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</si>
  <si>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</si>
  <si>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</si>
  <si>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</si>
  <si>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其他城市生活救助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</si>
  <si>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</si>
  <si>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</si>
  <si>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</si>
  <si>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</si>
  <si>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</si>
  <si>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</si>
  <si>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</si>
  <si>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</si>
  <si>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</si>
  <si>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</si>
  <si>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部队供应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</si>
  <si>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</si>
  <si>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</si>
  <si>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</si>
  <si>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</si>
  <si>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</si>
  <si>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</si>
  <si>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</si>
  <si>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</si>
  <si>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</si>
  <si>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</si>
  <si>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</si>
  <si>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</si>
  <si>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</si>
  <si>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</si>
  <si>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</si>
  <si>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</si>
  <si>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</si>
  <si>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</si>
  <si>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</si>
  <si>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</si>
  <si>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</si>
  <si>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</si>
  <si>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</si>
  <si>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</si>
  <si>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</si>
  <si>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</si>
  <si>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</si>
  <si>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</si>
  <si>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</si>
  <si>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</si>
  <si>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</si>
  <si>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</si>
  <si>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</si>
  <si>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</si>
  <si>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</si>
  <si>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</si>
  <si>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</si>
  <si>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</si>
  <si>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</si>
  <si>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</si>
  <si>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</si>
  <si>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</si>
  <si>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</si>
  <si>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</si>
  <si>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</si>
  <si>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</si>
  <si>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</si>
  <si>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</si>
  <si>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</si>
  <si>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</si>
  <si>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</si>
  <si>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</si>
  <si>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</si>
  <si>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</si>
  <si>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</si>
  <si>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</si>
  <si>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</si>
  <si>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</si>
  <si>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</si>
  <si>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</si>
  <si>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</si>
  <si>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</si>
  <si>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</si>
  <si>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中医药</t>
  </si>
  <si>
    <t xml:space="preserve">      中医（民族医）药专项</t>
  </si>
  <si>
    <t xml:space="preserve">      其他中医药支出</t>
  </si>
  <si>
    <t xml:space="preserve">    育幼服务</t>
  </si>
  <si>
    <t xml:space="preserve">      其他育幼服务支出</t>
  </si>
  <si>
    <t xml:space="preserve">    其他卫生健康支出</t>
  </si>
  <si>
    <t>十、节能环保支出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</si>
  <si>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</si>
  <si>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</si>
  <si>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</si>
  <si>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</si>
  <si>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</si>
  <si>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</si>
  <si>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</si>
  <si>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</si>
  <si>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</si>
  <si>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</si>
  <si>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</si>
  <si>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</si>
  <si>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</si>
  <si>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</si>
  <si>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</si>
  <si>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</si>
  <si>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</si>
  <si>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</si>
  <si>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</si>
  <si>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</si>
  <si>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</si>
  <si>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</si>
  <si>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</si>
  <si>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</si>
  <si>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</si>
  <si>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</si>
  <si>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</si>
  <si>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</si>
  <si>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</si>
  <si>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</si>
  <si>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</si>
  <si>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</si>
  <si>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</si>
  <si>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</si>
  <si>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</si>
  <si>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</si>
  <si>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</si>
  <si>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</si>
  <si>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</si>
  <si>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其他节能环保支出</t>
  </si>
  <si>
    <t>十一、城乡社区支出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</si>
  <si>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</si>
  <si>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</si>
  <si>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</si>
  <si>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</si>
  <si>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</si>
  <si>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</si>
  <si>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</si>
  <si>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</si>
  <si>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</si>
  <si>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</si>
  <si>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</si>
  <si>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</si>
  <si>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</si>
  <si>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建设市场管理与监督</t>
  </si>
  <si>
    <t xml:space="preserve">    其他城乡社区支出</t>
  </si>
  <si>
    <t>十二、农林水支出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</si>
  <si>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</si>
  <si>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</si>
  <si>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</si>
  <si>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</si>
  <si>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</si>
  <si>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</si>
  <si>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</si>
  <si>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</si>
  <si>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</si>
  <si>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</si>
  <si>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</si>
  <si>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</si>
  <si>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</si>
  <si>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</si>
  <si>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</si>
  <si>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</si>
  <si>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农业生态资源保护</t>
  </si>
  <si>
    <t xml:space="preserve">      农业资源保护修复与利用</t>
  </si>
  <si>
    <t xml:space="preserve">      农村道路建设</t>
  </si>
  <si>
    <t xml:space="preserve">      成品油价格改革对渔业的补贴</t>
  </si>
  <si>
    <t xml:space="preserve">      对高校毕业生到基层任职补助</t>
  </si>
  <si>
    <t xml:space="preserve">      耕地建设与利用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</si>
  <si>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</si>
  <si>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</si>
  <si>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</si>
  <si>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</si>
  <si>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</si>
  <si>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</si>
  <si>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</si>
  <si>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</si>
  <si>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自然保护区等管理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</si>
  <si>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</si>
  <si>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</si>
  <si>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</si>
  <si>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</si>
  <si>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</si>
  <si>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</si>
  <si>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</si>
  <si>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</si>
  <si>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</si>
  <si>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成品油价格改革对林业的补贴</t>
  </si>
  <si>
    <t xml:space="preserve">      林业草原防灾减灾</t>
  </si>
  <si>
    <t xml:space="preserve">      国家公园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</si>
  <si>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</si>
  <si>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</si>
  <si>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</si>
  <si>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</si>
  <si>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</si>
  <si>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</si>
  <si>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</si>
  <si>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</si>
  <si>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</si>
  <si>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</si>
  <si>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</si>
  <si>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</si>
  <si>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</si>
  <si>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</si>
  <si>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</si>
  <si>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</si>
  <si>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</si>
  <si>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</si>
  <si>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</si>
  <si>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</si>
  <si>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</si>
  <si>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</si>
  <si>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农村供水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</si>
  <si>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</si>
  <si>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</si>
  <si>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</si>
  <si>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巩固脱贫衔接乡村振兴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</si>
  <si>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</si>
  <si>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</si>
  <si>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</si>
  <si>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扶贫贷款奖补和贴息</t>
  </si>
  <si>
    <t xml:space="preserve">       “三西”农业建设专项补助</t>
  </si>
  <si>
    <t xml:space="preserve">      扶贫事业机构</t>
  </si>
  <si>
    <t xml:space="preserve">      其他巩固脱贫成果衔接乡村振兴支出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</si>
  <si>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</si>
  <si>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</si>
  <si>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</si>
  <si>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</si>
  <si>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</si>
  <si>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</si>
  <si>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</si>
  <si>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</si>
  <si>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</si>
  <si>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涉农贷款增量奖励</t>
  </si>
  <si>
    <t xml:space="preserve">      农业保险保费补贴</t>
  </si>
  <si>
    <t xml:space="preserve">      创业担保贷款贴息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</si>
  <si>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</si>
  <si>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</si>
  <si>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</si>
  <si>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</si>
  <si>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</si>
  <si>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</si>
  <si>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</si>
  <si>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</si>
  <si>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十三、交通运输支出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</si>
  <si>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</si>
  <si>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</si>
  <si>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</si>
  <si>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</si>
  <si>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</si>
  <si>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</si>
  <si>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</si>
  <si>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</si>
  <si>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</si>
  <si>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</si>
  <si>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</si>
  <si>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</si>
  <si>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</si>
  <si>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</si>
  <si>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</si>
  <si>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</si>
  <si>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</si>
  <si>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</si>
  <si>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取消政府还贷二级公路收费专项支出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</si>
  <si>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</si>
  <si>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</si>
  <si>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</si>
  <si>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对农村道路客运的补贴</t>
  </si>
  <si>
    <t xml:space="preserve">      对出租车的补贴</t>
  </si>
  <si>
    <t xml:space="preserve">      成品油价格改革补贴其他支出</t>
  </si>
  <si>
    <t xml:space="preserve">    邮政业支出</t>
  </si>
  <si>
    <t xml:space="preserve">      行业监管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</si>
  <si>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</si>
  <si>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</si>
  <si>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</si>
  <si>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</si>
  <si>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</si>
  <si>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</si>
  <si>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</si>
  <si>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</si>
  <si>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</si>
  <si>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</si>
  <si>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>十四、资源勘探工业信息等支出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</si>
  <si>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</si>
  <si>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</si>
  <si>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</si>
  <si>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</si>
  <si>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</si>
  <si>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</si>
  <si>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</si>
  <si>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工业和信息产业监管</t>
  </si>
  <si>
    <t xml:space="preserve">      战备应急</t>
  </si>
  <si>
    <t xml:space="preserve">      专用通信</t>
  </si>
  <si>
    <t xml:space="preserve">      无线电及信息通信监管</t>
  </si>
  <si>
    <t xml:space="preserve">      工程建设及运行维护</t>
  </si>
  <si>
    <t xml:space="preserve">      产业发展</t>
  </si>
  <si>
    <t xml:space="preserve">      其他工业和信息产业监管支出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</si>
  <si>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</si>
  <si>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</si>
  <si>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</si>
  <si>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</si>
  <si>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</si>
  <si>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</si>
  <si>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</si>
  <si>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</si>
  <si>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</si>
  <si>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</si>
  <si>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</si>
  <si>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十五、商业服务业等支出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</si>
  <si>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</si>
  <si>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</si>
  <si>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</si>
  <si>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</si>
  <si>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</si>
  <si>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</si>
  <si>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</si>
  <si>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</si>
  <si>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</si>
  <si>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</si>
  <si>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</si>
  <si>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</si>
  <si>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十六、援助其他地区支出</t>
  </si>
  <si>
    <t xml:space="preserve">    一般公共服务</t>
  </si>
  <si>
    <t xml:space="preserve">    教育</t>
  </si>
  <si>
    <t xml:space="preserve">    文化体育与传媒</t>
  </si>
  <si>
    <t xml:space="preserve">    医疗卫生</t>
  </si>
  <si>
    <t xml:space="preserve">    节能环保</t>
  </si>
  <si>
    <t xml:space="preserve">    农业</t>
  </si>
  <si>
    <t xml:space="preserve">    交通运输</t>
  </si>
  <si>
    <t xml:space="preserve">    住房保障</t>
  </si>
  <si>
    <t xml:space="preserve">    其他支出</t>
  </si>
  <si>
    <t>十七、自然资源海洋气象等支出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</si>
  <si>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</si>
  <si>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</si>
  <si>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</si>
  <si>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</si>
  <si>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</si>
  <si>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</si>
  <si>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</si>
  <si>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</si>
  <si>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</si>
  <si>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</si>
  <si>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</si>
  <si>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地质勘查基金（周转金）支出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</si>
  <si>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</si>
  <si>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</si>
  <si>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</si>
  <si>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</si>
  <si>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</si>
  <si>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</si>
  <si>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</si>
  <si>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</si>
  <si>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</si>
  <si>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</si>
  <si>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</si>
  <si>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</si>
  <si>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</si>
  <si>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</si>
  <si>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</si>
  <si>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</si>
  <si>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</si>
  <si>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</si>
  <si>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</si>
  <si>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</si>
  <si>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</si>
  <si>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</si>
  <si>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</si>
  <si>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</si>
  <si>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>十八、住房保障支出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</si>
  <si>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</si>
  <si>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</si>
  <si>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</si>
  <si>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</si>
  <si>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</si>
  <si>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</si>
  <si>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</si>
  <si>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</si>
  <si>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</si>
  <si>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配租型住房保障</t>
  </si>
  <si>
    <t xml:space="preserve">      住房租赁市场发展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</si>
  <si>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</si>
  <si>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</si>
  <si>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</si>
  <si>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</si>
  <si>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</si>
  <si>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</si>
  <si>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</si>
  <si>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</si>
  <si>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</si>
  <si>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十九、粮油物资储备支出</t>
  </si>
  <si>
    <t xml:space="preserve">    粮油物资事务</t>
  </si>
  <si>
    <t xml:space="preserve">      其他粮油物资事务支出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</si>
  <si>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</si>
  <si>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</si>
  <si>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</si>
  <si>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</si>
  <si>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</si>
  <si>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</si>
  <si>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</si>
  <si>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</si>
  <si>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</si>
  <si>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</si>
  <si>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</si>
  <si>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</si>
  <si>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</si>
  <si>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>二十、灾害防治及应急管理支出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</si>
  <si>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</si>
  <si>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</si>
  <si>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</si>
  <si>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</si>
  <si>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安全生产基础</t>
  </si>
  <si>
    <t xml:space="preserve">      应急救援</t>
  </si>
  <si>
    <t xml:space="preserve">      应急管理</t>
  </si>
  <si>
    <t xml:space="preserve">      其他应急管理支出</t>
  </si>
  <si>
    <t xml:space="preserve">    消防事务</t>
  </si>
  <si>
    <t xml:space="preserve">      消防应急救援</t>
  </si>
  <si>
    <t xml:space="preserve">      其他消防事务支出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</si>
  <si>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</si>
  <si>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</si>
  <si>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</si>
  <si>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</si>
  <si>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</si>
  <si>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</si>
  <si>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</si>
  <si>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</si>
  <si>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</t>
  </si>
  <si>
    <t xml:space="preserve">      其他地震事务支出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</si>
  <si>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</si>
  <si>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</si>
  <si>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</si>
  <si>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</si>
  <si>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</si>
  <si>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>二十一、预备费</t>
  </si>
  <si>
    <t>二十二、债务付息支出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</si>
  <si>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</si>
  <si>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</si>
  <si>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</si>
  <si>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</si>
  <si>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</si>
  <si>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二十三、债务发行费用支出</t>
  </si>
  <si>
    <t xml:space="preserve">    地方政府一般债务发行费用支出</t>
  </si>
  <si>
    <t>二十四、其他支出</t>
  </si>
  <si>
    <t xml:space="preserve">    年初预留</t>
  </si>
  <si>
    <t>文峰区2026年区本级一般公共预算基本支出经济分类情况明细表</t>
  </si>
  <si>
    <t>类</t>
  </si>
  <si>
    <t>款</t>
  </si>
  <si>
    <t>政府经济分类科目名称</t>
  </si>
  <si>
    <t>金额</t>
  </si>
  <si>
    <t>合计</t>
  </si>
  <si>
    <t>机关工资福利支出</t>
  </si>
  <si>
    <t>01</t>
  </si>
  <si>
    <t>工资奖金津补贴</t>
  </si>
  <si>
    <t>02</t>
  </si>
  <si>
    <t>社会保障缴费</t>
  </si>
  <si>
    <t>03</t>
  </si>
  <si>
    <t>住房公积金</t>
  </si>
  <si>
    <t>99</t>
  </si>
  <si>
    <t>其他工资福利支出</t>
  </si>
  <si>
    <t>机关商品和服务支出</t>
  </si>
  <si>
    <t>办公经费</t>
  </si>
  <si>
    <t>会议费</t>
  </si>
  <si>
    <t>培训费</t>
  </si>
  <si>
    <t>04</t>
  </si>
  <si>
    <t>专用材料购置费</t>
  </si>
  <si>
    <t>05</t>
  </si>
  <si>
    <t>委托业务费</t>
  </si>
  <si>
    <t>06</t>
  </si>
  <si>
    <t>公务接待费</t>
  </si>
  <si>
    <t>08</t>
  </si>
  <si>
    <t>公务用车运行维护费</t>
  </si>
  <si>
    <t>09</t>
  </si>
  <si>
    <t>维修（护）费</t>
  </si>
  <si>
    <t>其他商品和服务支出</t>
  </si>
  <si>
    <t>机关资本性支出（一）</t>
  </si>
  <si>
    <t>基础设施建设</t>
  </si>
  <si>
    <t>土地征拆迁补偿和安置支出</t>
  </si>
  <si>
    <t>设备购置</t>
  </si>
  <si>
    <t>07</t>
  </si>
  <si>
    <t>大型修缮</t>
  </si>
  <si>
    <t>其他资本性支出</t>
  </si>
  <si>
    <t>机关资本性支出（基本建设）</t>
  </si>
  <si>
    <t>公务用车购置</t>
  </si>
  <si>
    <t>对事业单位经常性补助</t>
  </si>
  <si>
    <t>工资福利支出</t>
  </si>
  <si>
    <t>商品和服务支出</t>
  </si>
  <si>
    <t>对事业单位资本性补助</t>
  </si>
  <si>
    <t>资本性支出（一）</t>
  </si>
  <si>
    <t>资本性支出（基本建设）</t>
  </si>
  <si>
    <t>对企业补助</t>
  </si>
  <si>
    <t>费用补贴</t>
  </si>
  <si>
    <t>对其他企业补助</t>
  </si>
  <si>
    <t>对企业资本性支出</t>
  </si>
  <si>
    <t>其他对企业资本性支出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</si>
  <si>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</si>
  <si>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</si>
  <si>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</si>
  <si>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</si>
  <si>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</si>
  <si>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</si>
  <si>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</si>
  <si>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</si>
  <si>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对机关事业单位职业年金的补助</t>
  </si>
  <si>
    <t>债务利息及费用支出</t>
  </si>
  <si>
    <t>国内债务付息</t>
  </si>
  <si>
    <t>国内债务发行费用</t>
  </si>
  <si>
    <t>文峰区2026年区本级“三公”经费支出预算表</t>
  </si>
  <si>
    <t>项目</t>
  </si>
  <si>
    <t>增减情况（%）</t>
  </si>
  <si>
    <t>因公出国（境）费用</t>
  </si>
  <si>
    <t>公务用车购置及运行费</t>
  </si>
  <si>
    <t>其中：公务用车运行维护费</t>
  </si>
  <si>
    <t xml:space="preserve">      公务用车购置费</t>
  </si>
  <si>
    <t>合   计</t>
  </si>
  <si>
    <t>“三公”经费预算安排下降的主要原因是，我区各部门严格落实厉行节约规定，进一步压减相关支出。</t>
  </si>
  <si>
    <t>文峰区2026年一般公共预算返还性收入
和转移支付收入预算表（分地区）</t>
  </si>
  <si>
    <t>区划</t>
  </si>
  <si>
    <t>返还性收入</t>
  </si>
  <si>
    <t>一般性转移支付收入</t>
  </si>
  <si>
    <t>专项转移支付收入</t>
  </si>
  <si>
    <t>文峰区</t>
  </si>
  <si>
    <t>备注：上级转移支付仅到县区级，以上是我区返还性收入和转移支付收入列入预算情况。</t>
  </si>
  <si>
    <t>文峰区2026年一般公共预算返还性收入
和转移支付收入预算表（分项目）</t>
  </si>
  <si>
    <t>单位:万元</t>
  </si>
  <si>
    <t>项   目</t>
  </si>
  <si>
    <t>一、返还性收入</t>
  </si>
  <si>
    <t xml:space="preserve">所得税基数返还收入 </t>
  </si>
  <si>
    <t>成品油税费改革税收返还收入</t>
  </si>
  <si>
    <t>增值税税收返还收入</t>
  </si>
  <si>
    <t>消费税税收返还收入</t>
  </si>
  <si>
    <t>增值税“五五分享”税收返还收入</t>
  </si>
  <si>
    <t>二、一般性转移支付收入</t>
  </si>
  <si>
    <t>均衡性转移支付收入</t>
  </si>
  <si>
    <t>结算补助收入</t>
  </si>
  <si>
    <t>县级基本财力保障机制奖补资金支出</t>
  </si>
  <si>
    <t>重点生态功能区转移支付收入</t>
  </si>
  <si>
    <t>固定数额补助收入</t>
  </si>
  <si>
    <t>公共安全共同财政事权转移支付收入</t>
  </si>
  <si>
    <t>教育共同财政事权转移支付收入</t>
  </si>
  <si>
    <t>文化旅游体育与传媒共同财政事权转移支付收入</t>
  </si>
  <si>
    <t>社会保障和就业共同财政事权转移支付收入</t>
  </si>
  <si>
    <t>卫生健康共同财政事权分类分档转移支付收入</t>
  </si>
  <si>
    <t>农林水共同财政事权转移支付收入</t>
  </si>
  <si>
    <t>三、专项转移支付收入</t>
  </si>
  <si>
    <t>文峰区2026年一般公共预算上级提前告知转移支付明细表</t>
  </si>
  <si>
    <t>序号</t>
  </si>
  <si>
    <t>项目名称</t>
  </si>
  <si>
    <t>功能分类编码</t>
  </si>
  <si>
    <t>功能分类名称</t>
  </si>
  <si>
    <t>提前下达2026年度中央政法纪检监察转移支付</t>
  </si>
  <si>
    <t>2011199</t>
  </si>
  <si>
    <t>其他纪检监察事务支出</t>
  </si>
  <si>
    <t>下达2026年度选调生到村工作财政补助资金的通知</t>
  </si>
  <si>
    <t>2013299</t>
  </si>
  <si>
    <t>其他组织事务支出</t>
  </si>
  <si>
    <t>提前下达2026年原建档立卡学生资助补助资金</t>
  </si>
  <si>
    <t>20502</t>
  </si>
  <si>
    <t>普通教育</t>
  </si>
  <si>
    <t>2026年城乡义务教育经费保障机制补助资金</t>
  </si>
  <si>
    <t>2050202</t>
  </si>
  <si>
    <t>小学教育</t>
  </si>
  <si>
    <t>2050203</t>
  </si>
  <si>
    <t>初中教育</t>
  </si>
  <si>
    <t>2026年提前下达公共图书馆、美术馆、文化馆（站）免费开放补助资金</t>
  </si>
  <si>
    <t>2070199</t>
  </si>
  <si>
    <t>其他文化和旅游支出</t>
  </si>
  <si>
    <t>2026年中央支持地方公共文化服务体系建设补助资金</t>
  </si>
  <si>
    <t>2079999</t>
  </si>
  <si>
    <t>其他文化旅游体育与传媒支出</t>
  </si>
  <si>
    <t>下达2026年就业补助资金预算</t>
  </si>
  <si>
    <t>2080701</t>
  </si>
  <si>
    <t>就业创业服务补助</t>
  </si>
  <si>
    <t>提前下达2026年财政优抚对象补助经费预算</t>
  </si>
  <si>
    <t>20808</t>
  </si>
  <si>
    <t>抚恤</t>
  </si>
  <si>
    <t>提前下达2026年退役安置补助经费</t>
  </si>
  <si>
    <t>20809</t>
  </si>
  <si>
    <t>退役安置</t>
  </si>
  <si>
    <t>提前下达2026年基本公卫</t>
  </si>
  <si>
    <t>基本公共卫生服务</t>
  </si>
  <si>
    <t>2026年残疾人“两项补贴”补助资金</t>
  </si>
  <si>
    <t>2081107</t>
  </si>
  <si>
    <t>残疾人生活和护理补贴</t>
  </si>
  <si>
    <t>下达2026年财政困难群众救助补助资金</t>
  </si>
  <si>
    <t>2081901</t>
  </si>
  <si>
    <t>城市最低生活保障金支出</t>
  </si>
  <si>
    <t>提前下达2026年省对市县财力性转移支付</t>
  </si>
  <si>
    <t>2299999</t>
  </si>
  <si>
    <t>提前下达2026年重点生态功能区转移支付</t>
  </si>
  <si>
    <t>文峰区2026年政府性基金预算收入情况表</t>
  </si>
  <si>
    <t>上年决算（执行)数</t>
  </si>
  <si>
    <t>预算数为决算（执行）数（%）</t>
  </si>
  <si>
    <t>一、农网还贷资金收入</t>
  </si>
  <si>
    <t>二、海南省高等级公路车辆通行附加费收入</t>
  </si>
  <si>
    <t>三、港口建设费收入</t>
  </si>
  <si>
    <t>四、国家电影事业发展专项资金收入</t>
  </si>
  <si>
    <t>五、国有土地收益基金收入</t>
  </si>
  <si>
    <t>六、农业土地开发资金收入</t>
  </si>
  <si>
    <t>七、国有土地使用权出让收入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</si>
  <si>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</si>
  <si>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</si>
  <si>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</si>
  <si>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</si>
  <si>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</si>
  <si>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>八、大中型水库库区基金收入</t>
  </si>
  <si>
    <t>九、彩票公益金收入</t>
  </si>
  <si>
    <t>十、城市基础设施配套费收入</t>
  </si>
  <si>
    <t>十一、小型水库移民扶助基金收入</t>
  </si>
  <si>
    <t>十二、国家重大水利工程建设基金收入</t>
  </si>
  <si>
    <t>十三、车辆通行费</t>
  </si>
  <si>
    <t>十四、污水处理费收入</t>
  </si>
  <si>
    <t>十五、彩票发行机构和彩票销售机构的业务费用</t>
  </si>
  <si>
    <t>十六、其他政府性基金收入</t>
  </si>
  <si>
    <t>十七、专项债券对应项目专项收入</t>
  </si>
  <si>
    <t xml:space="preserve">    其他政府性基金专项债务对应项目专项收入</t>
  </si>
  <si>
    <t xml:space="preserve">    其他地方自行试点项目收益专项债券对应项目专项收入</t>
  </si>
  <si>
    <t>备注：政府性基金收入预算均为区本级收入预算。</t>
  </si>
  <si>
    <t>文峰区2026年政府性基金预算支出情况表</t>
  </si>
  <si>
    <t>一、文化旅游体育与传媒支出</t>
  </si>
  <si>
    <t>二、社会保障和就业支出</t>
  </si>
  <si>
    <t>三、城乡社区支出</t>
  </si>
  <si>
    <t>四、农林水支出</t>
  </si>
  <si>
    <t>五、住房保障支出</t>
  </si>
  <si>
    <t>六、资源勘探工业信息等支出</t>
  </si>
  <si>
    <t>七、其他支出</t>
  </si>
  <si>
    <t>八、债务付息支出</t>
  </si>
  <si>
    <t>九、债务发行费用支出</t>
  </si>
  <si>
    <t>十、抗疫特别国债安排的支出</t>
  </si>
  <si>
    <t>文峰区2026年区本级政府性基金预算收支总表</t>
  </si>
  <si>
    <t>收入预算数</t>
  </si>
  <si>
    <t>支出预算数</t>
  </si>
  <si>
    <t>区本级政府性基金预算收入</t>
  </si>
  <si>
    <t>区本级政府性基金预算支出</t>
  </si>
  <si>
    <t>上级补助收入</t>
  </si>
  <si>
    <t>上解上级支出</t>
  </si>
  <si>
    <t>上年结转</t>
  </si>
  <si>
    <t>补助下级支出</t>
  </si>
  <si>
    <t>地方政府新增专项债券转贷收入</t>
  </si>
  <si>
    <t>地方政府专项债务还本支出</t>
  </si>
  <si>
    <t>收 入 总 计</t>
  </si>
  <si>
    <t>支 出 总 计</t>
  </si>
  <si>
    <t>文峰区2026年区本级政府性基金预算收入情况表</t>
  </si>
  <si>
    <t>上年决算      （执行）数</t>
  </si>
  <si>
    <t>四、新型墙体材料专项基金收入</t>
  </si>
  <si>
    <t>五、国家电影事业发展专项资金收入</t>
  </si>
  <si>
    <t>六、城市公用事业附加收入</t>
  </si>
  <si>
    <t>七、国有土地收益基金收入</t>
  </si>
  <si>
    <t>八、农业土地开发资金收入</t>
  </si>
  <si>
    <t>九、国有土地使用权出让收入</t>
  </si>
  <si>
    <t xml:space="preserve">  土地出让价款收入</t>
  </si>
  <si>
    <t xml:space="preserve">  补缴的土地价款</t>
  </si>
  <si>
    <t xml:space="preserve">  划拨土地收入</t>
  </si>
  <si>
    <t xml:space="preserve">  缴纳新增建设用地土地有偿使用费</t>
  </si>
  <si>
    <t xml:space="preserve">  其他土地出让收入</t>
  </si>
  <si>
    <t>十、大中型水库库区基金收入</t>
  </si>
  <si>
    <t>十一、城市基础设施配套费收入</t>
  </si>
  <si>
    <t>十二、专项债务对应项目专项收入</t>
  </si>
  <si>
    <t>备注：2025年政府性基金收入预算均为区本级收入预算。</t>
  </si>
  <si>
    <t>文峰区2026年区本级政府性基金预算支出情况表</t>
  </si>
  <si>
    <t>上年决算（执行）数</t>
  </si>
  <si>
    <t xml:space="preserve">   国家电影事业发展专项资金安排的支出</t>
  </si>
  <si>
    <t xml:space="preserve">      资助国产影片放映</t>
  </si>
  <si>
    <t xml:space="preserve">      资助影院建设</t>
  </si>
  <si>
    <t xml:space="preserve">      资助少数民族语电影译制</t>
  </si>
  <si>
    <t xml:space="preserve">      购买农村电影公益性放映版权服务</t>
  </si>
  <si>
    <t xml:space="preserve">      其他国家电影事业发展专项资金支出</t>
  </si>
  <si>
    <t xml:space="preserve">   旅游发展基金支出</t>
  </si>
  <si>
    <t xml:space="preserve">      地方旅游开发项目补助</t>
  </si>
  <si>
    <t>二、城乡社区支出</t>
  </si>
  <si>
    <t xml:space="preserve">    国有土地使用权出让收入安排的支出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</si>
  <si>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</si>
  <si>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</si>
  <si>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</si>
  <si>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</si>
  <si>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</si>
  <si>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</si>
  <si>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</si>
  <si>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</si>
  <si>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</si>
  <si>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t xml:space="preserve">      公共租赁住房支出</t>
  </si>
  <si>
    <t xml:space="preserve">      农业生产发展支出</t>
  </si>
  <si>
    <r>
      <rPr>
        <sz val="11"/>
        <rFont val="宋体"/>
        <charset val="134"/>
        <scheme val="minor"/>
      </rPr>
      <t xml:space="preserve">      </t>
    </r>
    <r>
      <rPr>
        <sz val="11"/>
        <rFont val="宋体"/>
        <charset val="134"/>
      </rPr>
      <t>农业社会事业支出</t>
    </r>
  </si>
  <si>
    <t xml:space="preserve">      农业农村生态环境支出</t>
  </si>
  <si>
    <t xml:space="preserve">      其他国有土地使用权出让收入安排的支出</t>
  </si>
  <si>
    <t xml:space="preserve">    国有土地收益基金安排的支出</t>
  </si>
  <si>
    <r>
      <rPr>
        <sz val="11"/>
        <rFont val="宋体"/>
        <charset val="134"/>
        <scheme val="minor"/>
      </rPr>
      <t xml:space="preserve">      </t>
    </r>
    <r>
      <rPr>
        <sz val="11"/>
        <rFont val="宋体"/>
        <charset val="134"/>
      </rPr>
      <t>土地开发支出</t>
    </r>
  </si>
  <si>
    <t xml:space="preserve">      其他国有土地收益基金安排的支出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</si>
  <si>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</si>
  <si>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</si>
  <si>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</si>
  <si>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</si>
  <si>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</si>
  <si>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</si>
  <si>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其他城市基础设施配套费安排的支出</t>
  </si>
  <si>
    <t xml:space="preserve">    棚户区改造专项债券收入安排的支出</t>
  </si>
  <si>
    <t xml:space="preserve">      其他棚户区改造专项债券收入安排的支出</t>
  </si>
  <si>
    <t xml:space="preserve">    国有土地使用权出让收入对应专项债务收入安排的支出</t>
  </si>
  <si>
    <t xml:space="preserve">      其他国有土地使用权出让收入对应专项债务收入安排的支出</t>
  </si>
  <si>
    <t xml:space="preserve">    超长期特别国债安排的支出</t>
  </si>
  <si>
    <t xml:space="preserve">      城乡社区公共设施</t>
  </si>
  <si>
    <t xml:space="preserve">      其他城乡社区支出</t>
  </si>
  <si>
    <t>三、农林水支出</t>
  </si>
  <si>
    <t xml:space="preserve">    大中型水库库区基金对应专项债务收入安排的支出</t>
  </si>
  <si>
    <t xml:space="preserve">      基础设施建设和经济发展</t>
  </si>
  <si>
    <t xml:space="preserve">    大中型水库移民后期扶持基金支出</t>
  </si>
  <si>
    <t xml:space="preserve">      移民补助</t>
  </si>
  <si>
    <t xml:space="preserve">    小型水库移民扶助基金安排的支出</t>
  </si>
  <si>
    <t xml:space="preserve">      其他小型水库移民扶助基金支出</t>
  </si>
  <si>
    <t>四、住房保障支出</t>
  </si>
  <si>
    <t xml:space="preserve">      其他住房保障支出</t>
  </si>
  <si>
    <t>五、资源勘探工业信息等支出</t>
  </si>
  <si>
    <t xml:space="preserve">      制造业</t>
  </si>
  <si>
    <t>六、其他支出</t>
  </si>
  <si>
    <t xml:space="preserve">    其他政府性基金及对应专项债务收入安排的支出</t>
  </si>
  <si>
    <t xml:space="preserve">      其他政府性基金安排的支出</t>
  </si>
  <si>
    <t xml:space="preserve">      其他地方自行试点项目收益专项债券收入安排的支出</t>
  </si>
  <si>
    <t xml:space="preserve">      其他政府性基金债务收入安排的支出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</si>
  <si>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</si>
  <si>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</si>
  <si>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</si>
  <si>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</si>
  <si>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</si>
  <si>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</si>
  <si>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</si>
  <si>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用于扶贫的彩票公益金支出</t>
  </si>
  <si>
    <t xml:space="preserve">      用于法律援助的彩票公益金支出</t>
  </si>
  <si>
    <t xml:space="preserve">      用于城乡医疗救助的的彩票公益金支出</t>
  </si>
  <si>
    <t xml:space="preserve">      用于其他社会公益事业的彩票公益金支出</t>
  </si>
  <si>
    <t>七、债务付息支出</t>
  </si>
  <si>
    <t xml:space="preserve">    地方政府专项债务付息支出</t>
  </si>
  <si>
    <t xml:space="preserve">      国有土地使用权出让金债务付息支出</t>
  </si>
  <si>
    <t xml:space="preserve">      农业土地开发资金债务付息支出</t>
  </si>
  <si>
    <t xml:space="preserve">      城市基础设施配套费债务付息支出</t>
  </si>
  <si>
    <t xml:space="preserve">      污水处理费债务付息支出</t>
  </si>
  <si>
    <t xml:space="preserve">      土地储备专项债券付息支出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</si>
  <si>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</si>
  <si>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</si>
  <si>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其他政府性基金债务付息支出</t>
  </si>
  <si>
    <t>八、债务发行费用支出</t>
  </si>
  <si>
    <t xml:space="preserve">    地方政府专项债务发行费用支出</t>
  </si>
  <si>
    <t xml:space="preserve">      国有土地使用权出让金债务发行费用支出</t>
  </si>
  <si>
    <t xml:space="preserve">      棚户区改造专项债券发行费用支出</t>
  </si>
  <si>
    <t xml:space="preserve">      其他地方自行试点项目收益专项债券发行费用支出</t>
  </si>
  <si>
    <t xml:space="preserve">      其他政府性基金债务发行费用支出</t>
  </si>
  <si>
    <t>九、抗疫特别国债安排的支出</t>
  </si>
  <si>
    <t xml:space="preserve">    基础设施建设</t>
  </si>
  <si>
    <t xml:space="preserve">      公共卫生体系建设</t>
  </si>
  <si>
    <t xml:space="preserve">      交通基础设施建设</t>
  </si>
  <si>
    <t xml:space="preserve">      市政设施建设</t>
  </si>
  <si>
    <t>文峰区2026年政府性基金预算转移支付表（分县区）</t>
  </si>
  <si>
    <t>补助县区</t>
  </si>
  <si>
    <t>备注：上级转移支付仅到县区级，以上是我区转移支付收入列入预算情况。</t>
  </si>
  <si>
    <t>文峰区2026年政府性基金预算转移支付表（分项目）</t>
  </si>
  <si>
    <t>商业服务业等</t>
  </si>
  <si>
    <t>其他</t>
  </si>
  <si>
    <t>文峰区2026年政府性基金预算上级提前告知转移支付明细表</t>
  </si>
  <si>
    <t>功能分类  编码</t>
  </si>
  <si>
    <t>功能分类</t>
  </si>
  <si>
    <t>2026年度河南省困难妇女两癌“救助”专项资金</t>
  </si>
  <si>
    <t>用于其它社会公益事业的彩票公益金支出</t>
  </si>
  <si>
    <t>文峰区2026年国有资本经营预算收支总表</t>
  </si>
  <si>
    <t>收          入</t>
  </si>
  <si>
    <t>支          出</t>
  </si>
  <si>
    <t>项        目</t>
  </si>
  <si>
    <t>一、利润收入</t>
  </si>
  <si>
    <t>一、解决历史遗留问题及改革成本支出</t>
  </si>
  <si>
    <t>二、股利、股息收入</t>
  </si>
  <si>
    <t>二、国有企业资本金注入</t>
  </si>
  <si>
    <t>三、产权转让收入</t>
  </si>
  <si>
    <t>三、国有企业政策性补贴</t>
  </si>
  <si>
    <t>四、清算收入</t>
  </si>
  <si>
    <t>四、其他国有资本经营预算支出</t>
  </si>
  <si>
    <t>五、其他国有资本经营预算收入</t>
  </si>
  <si>
    <t>本年收入合计</t>
  </si>
  <si>
    <t>本年支出合计</t>
  </si>
  <si>
    <t>国有资本经营预算转移支付收入</t>
  </si>
  <si>
    <t>国有资本经营预算转移支付支出</t>
  </si>
  <si>
    <t>国有资本经营预算上解收入</t>
  </si>
  <si>
    <t>国有资本经营预算上解支出</t>
  </si>
  <si>
    <t>国有资本经营预算调出资金</t>
  </si>
  <si>
    <t>结转下年</t>
  </si>
  <si>
    <t>收  入  总  计</t>
  </si>
  <si>
    <t>支  出  总  计</t>
  </si>
  <si>
    <t>备注：2025年国有资本经营收支预算均为区本级收支预算。</t>
  </si>
  <si>
    <t>文峰区2026年国有资本经营预算收入表</t>
  </si>
  <si>
    <t>科 目 名 称</t>
  </si>
  <si>
    <t>2025年执行数</t>
  </si>
  <si>
    <t>预算数为执行数的
（%）</t>
  </si>
  <si>
    <t>文峰区2026年国有资本经营预算支出表</t>
  </si>
  <si>
    <t>科目编码</t>
  </si>
  <si>
    <t>科目名称（功能）</t>
  </si>
  <si>
    <t>预算数为执行数的（%）</t>
  </si>
  <si>
    <t>小计</t>
  </si>
  <si>
    <t>资本性支出</t>
  </si>
  <si>
    <t xml:space="preserve">费用性支出 </t>
  </si>
  <si>
    <t>一、国有资本经营预算支出</t>
  </si>
  <si>
    <t xml:space="preserve">    解决历史遗留问题及改革成本支出</t>
  </si>
  <si>
    <t xml:space="preserve">        国有企业退休人员社会化管理补助支出</t>
  </si>
  <si>
    <t xml:space="preserve">    国有企业资本金注入</t>
  </si>
  <si>
    <t xml:space="preserve">        其他国有企业资本金注入</t>
  </si>
  <si>
    <t xml:space="preserve">    国有企业政策性补贴</t>
  </si>
  <si>
    <t xml:space="preserve">        国有企业政策性补贴</t>
  </si>
  <si>
    <t>备注：2026年国有资本经营支出预算均为区本级支出预算。</t>
  </si>
  <si>
    <t>文峰区2026年区本级国有资本经营预算收入表</t>
  </si>
  <si>
    <t>文峰区2026年区本级国有资本经营预算支出表</t>
  </si>
  <si>
    <t>文峰区2026年国有资本经营预算转移支付表</t>
  </si>
  <si>
    <t>2026年城乡居民基本养老保险基金收支预算表</t>
  </si>
  <si>
    <t>一、个人缴费收入</t>
  </si>
  <si>
    <t>一、基础养老金支出</t>
  </si>
  <si>
    <t xml:space="preserve">    其中：财政对困难人员代缴收入</t>
  </si>
  <si>
    <t>二、个人账户养老金支出</t>
  </si>
  <si>
    <t>二、财政补贴收入</t>
  </si>
  <si>
    <t>三、丧葬补助金支出</t>
  </si>
  <si>
    <t xml:space="preserve">    其中：财政对基础养老金的补贴</t>
  </si>
  <si>
    <t>四、转移支出</t>
  </si>
  <si>
    <t xml:space="preserve">          财政对个人缴费的补贴</t>
  </si>
  <si>
    <t>五、其他支出</t>
  </si>
  <si>
    <t>三、集体补助收入</t>
  </si>
  <si>
    <t>四、利息收入</t>
  </si>
  <si>
    <t>五、委托投资收益</t>
  </si>
  <si>
    <t>六、转移收入</t>
  </si>
  <si>
    <t>七、其他收入</t>
  </si>
  <si>
    <t>八、本年收入小计</t>
  </si>
  <si>
    <t>六、本年支出小计</t>
  </si>
  <si>
    <t>九、上级补助收入</t>
  </si>
  <si>
    <t>七、补助下级支出</t>
  </si>
  <si>
    <t>十、下级上解收入</t>
  </si>
  <si>
    <t>八、上解上级支出</t>
  </si>
  <si>
    <t>十一、本年收入合计</t>
  </si>
  <si>
    <t>九、本年支出合计</t>
  </si>
  <si>
    <t>十、本年收支结余</t>
  </si>
  <si>
    <t>十二、上年结余</t>
  </si>
  <si>
    <t>十一、年末滚存结余</t>
  </si>
  <si>
    <t>总        计</t>
  </si>
  <si>
    <t>2026年城乡居民基本养老保险基金预算收入表</t>
  </si>
  <si>
    <t>2026年城乡居民基本养老保险基金预算支出表</t>
  </si>
  <si>
    <t>2026年度文峰区社会保险基金预算支出明细表</t>
  </si>
  <si>
    <t>社会保险基金支出</t>
  </si>
  <si>
    <t xml:space="preserve">   企业职工基本养老保险基金支出</t>
  </si>
  <si>
    <t xml:space="preserve">   基本养老金支出</t>
  </si>
  <si>
    <t xml:space="preserve">    医疗补助金支出</t>
  </si>
  <si>
    <t xml:space="preserve">    丧葬抚恤补助支出</t>
  </si>
  <si>
    <t xml:space="preserve">    企业职工基本养老保险基金其他支出</t>
  </si>
  <si>
    <t xml:space="preserve">    企业职工基本养老保险转移支出</t>
  </si>
  <si>
    <t xml:space="preserve">    机关事业单位基本养老保险基金支出</t>
  </si>
  <si>
    <t xml:space="preserve">   机关事业单位基本养老保险基金其他支出</t>
  </si>
  <si>
    <t xml:space="preserve">   机关事业单位养老保险基金其他支出</t>
  </si>
  <si>
    <t xml:space="preserve">   机关事业单位养老保险基金转移支出</t>
  </si>
  <si>
    <t xml:space="preserve">   城乡居民基本养老保险基金支出</t>
  </si>
  <si>
    <t xml:space="preserve">   基础养老金支出</t>
  </si>
  <si>
    <t xml:space="preserve">   个人账户养老金支出</t>
  </si>
  <si>
    <t xml:space="preserve">   丧葬抚恤补助支出</t>
  </si>
  <si>
    <t xml:space="preserve">   其他城乡居民基本养老保险基金支出</t>
  </si>
  <si>
    <t xml:space="preserve">   城乡居民基本医疗保险基金支出</t>
  </si>
  <si>
    <t xml:space="preserve">   城乡居民基本医疗保险基金医疗待遇支出</t>
  </si>
  <si>
    <t xml:space="preserve">   大病医疗保险支出</t>
  </si>
  <si>
    <t xml:space="preserve">   其他城乡居民基本医疗保险基金支出</t>
  </si>
  <si>
    <t xml:space="preserve">  工伤保险基金支出</t>
  </si>
  <si>
    <t xml:space="preserve">     工伤保险待遇支出</t>
  </si>
  <si>
    <t>　   劳动能力鉴定支出</t>
  </si>
  <si>
    <t xml:space="preserve">     工伤预防费用支出</t>
  </si>
  <si>
    <t xml:space="preserve">     工伤保险基金其他支出</t>
  </si>
  <si>
    <t xml:space="preserve">     工伤保险基金下补助下级支出</t>
  </si>
  <si>
    <t xml:space="preserve">  失业保险基金支出</t>
  </si>
  <si>
    <t xml:space="preserve">  失业保险金支出</t>
  </si>
  <si>
    <t xml:space="preserve">  医疗保险费支出</t>
  </si>
  <si>
    <t xml:space="preserve">  丧葬抚恤补助支出</t>
  </si>
  <si>
    <t xml:space="preserve">  失业保险基金补助下级支出</t>
  </si>
  <si>
    <t xml:space="preserve">  稳定岗位补贴支出</t>
  </si>
  <si>
    <t xml:space="preserve">  生育保险基金支出</t>
  </si>
  <si>
    <t xml:space="preserve">     生育医疗费用支出</t>
  </si>
  <si>
    <t xml:space="preserve">     生育津贴支出</t>
  </si>
  <si>
    <t xml:space="preserve">     生育保险基金其他支出</t>
  </si>
  <si>
    <t>2026年区本级社会保险基金结余预算表</t>
  </si>
  <si>
    <t>本年收支结余</t>
  </si>
  <si>
    <t>年末滚存结余</t>
  </si>
  <si>
    <t>城乡养老保险</t>
  </si>
  <si>
    <t>文峰区政府一般债务限额及余额情况表</t>
  </si>
  <si>
    <t>地   区</t>
  </si>
  <si>
    <t>2025年一般债务限额</t>
  </si>
  <si>
    <t>2025年一般债务余额</t>
  </si>
  <si>
    <t>文峰区政府专项债务限额及余额情况表</t>
  </si>
  <si>
    <t>2025年专项债务限额</t>
  </si>
  <si>
    <t>2025年专项债务余额</t>
  </si>
  <si>
    <t>文峰区2025年地方政府一般债务余额情况表</t>
  </si>
  <si>
    <t>执行数</t>
  </si>
  <si>
    <t>一、2024年末地方政府一般债务余额实际数</t>
  </si>
  <si>
    <t>二、2024年末地方政府一般债务余额限额</t>
  </si>
  <si>
    <t>三、2025年地方政府一般债务发行额</t>
  </si>
  <si>
    <t xml:space="preserve">    中央转贷地方的国际金融组织和外国政府贷款</t>
  </si>
  <si>
    <t xml:space="preserve">    2025年地方政府一般债券发行额</t>
  </si>
  <si>
    <t>四、2025年地方政府一般债务还本额</t>
  </si>
  <si>
    <t>五、2025年末地方政府一般债务余额预计执行数</t>
  </si>
  <si>
    <t>六、2025年地方财政赤字</t>
  </si>
  <si>
    <t>七、2025年地方政府一般债务余额限额</t>
  </si>
  <si>
    <t>文峰区2025年地方政府专项债务余额情况表</t>
  </si>
  <si>
    <t>一、2024年末地方政府专项债务余额实际数</t>
  </si>
  <si>
    <t>二、2024年末地方政府专项债务余额限额</t>
  </si>
  <si>
    <t>三、2025年地方政府专项债务发行额</t>
  </si>
  <si>
    <t>四、2025年地方政府专项债务还本额</t>
  </si>
  <si>
    <t>五、2025年末地方政府专项债务余额预计执行数</t>
  </si>
  <si>
    <t>六、2025年地方政府专项债务新增限额</t>
  </si>
  <si>
    <t>七、2025年末地方政府专项债务余额限额</t>
  </si>
  <si>
    <t>文峰区地方政府债券发行及还本付息情况表</t>
  </si>
  <si>
    <t>公式</t>
  </si>
  <si>
    <t>本地区</t>
  </si>
  <si>
    <t>本级</t>
  </si>
  <si>
    <t>一、2025年发行预计执行数</t>
  </si>
  <si>
    <t>A=B+D</t>
  </si>
  <si>
    <t>（一）一般债券</t>
  </si>
  <si>
    <t>B</t>
  </si>
  <si>
    <t xml:space="preserve">   其中：再融资债券</t>
  </si>
  <si>
    <t>C</t>
  </si>
  <si>
    <t>（二）专项债券</t>
  </si>
  <si>
    <t>D</t>
  </si>
  <si>
    <t>E</t>
  </si>
  <si>
    <t>二、2025年还本预计执行数</t>
  </si>
  <si>
    <t>F=G+H</t>
  </si>
  <si>
    <t>G</t>
  </si>
  <si>
    <t>H</t>
  </si>
  <si>
    <t>三、2025年付息预计执行数</t>
  </si>
  <si>
    <t>I=J+K</t>
  </si>
  <si>
    <t>J</t>
  </si>
  <si>
    <t>K</t>
  </si>
  <si>
    <t>四、2026年还本预算数</t>
  </si>
  <si>
    <t>L=M+O</t>
  </si>
  <si>
    <t>M</t>
  </si>
  <si>
    <t xml:space="preserve">   其中：再融资</t>
  </si>
  <si>
    <t xml:space="preserve">      财政预算安排 </t>
  </si>
  <si>
    <t>N</t>
  </si>
  <si>
    <t>O</t>
  </si>
  <si>
    <t xml:space="preserve">      财政预算安排</t>
  </si>
  <si>
    <t>P</t>
  </si>
  <si>
    <t>五、2026年付息预算数</t>
  </si>
  <si>
    <t>Q=R+S</t>
  </si>
  <si>
    <t>R</t>
  </si>
  <si>
    <t>S</t>
  </si>
  <si>
    <t>文峰区2026年重点预算项目支出绩效目标明细表（一般公共预算）</t>
  </si>
  <si>
    <t>单位编码</t>
  </si>
  <si>
    <t>承办部门（单位）</t>
  </si>
  <si>
    <t>项目金额</t>
  </si>
  <si>
    <t>年度绩效目标</t>
  </si>
  <si>
    <t>002002</t>
  </si>
  <si>
    <t>安阳市文峰区机关事务中心</t>
  </si>
  <si>
    <t>政府机关大楼维修改造2026年</t>
  </si>
  <si>
    <t>机关大楼电器设备、线路、墙体等各种零星维修维护，保障办公环境正常运行。</t>
  </si>
  <si>
    <t>005001</t>
  </si>
  <si>
    <t>中国共产党安阳市文峰区纪律检查委员会</t>
  </si>
  <si>
    <t>办案专项经费</t>
  </si>
  <si>
    <t>根据案件实际办理情况和工作进度，支付各项办案相关支出。</t>
  </si>
  <si>
    <t>006001</t>
  </si>
  <si>
    <t>中共安阳市文峰区委政法委员会</t>
  </si>
  <si>
    <t>文峰公安分局联勤队人员经费</t>
  </si>
  <si>
    <t>为缓解公安机关基层警力不足，协助公安机关维护社会治安，打击犯罪、开展行政管理和服务群众，为有效应对群体性突发事件、弥补警力严重不足的现状，文峰区公安分局配备54名联勤队员。</t>
  </si>
  <si>
    <t>008001</t>
  </si>
  <si>
    <t xml:space="preserve"> 中共安阳市文峰区委宣传部</t>
  </si>
  <si>
    <t>2026年宣传专项经费</t>
  </si>
  <si>
    <t>《文峰新闻》微信公众号、视频号的运营费用，旨在提升政务透明度、塑造政府形象、有效引导舆论和服务民生。</t>
  </si>
  <si>
    <t>018001</t>
  </si>
  <si>
    <t>安阳市文峰区发展和改革委员会</t>
  </si>
  <si>
    <t>2026区级生活类救灾物资经费</t>
  </si>
  <si>
    <t>区级生活类救灾物资。</t>
  </si>
  <si>
    <t>019001</t>
  </si>
  <si>
    <t>安阳市文峰区卫生健康委员会</t>
  </si>
  <si>
    <t>2026年区级预算-基本公卫</t>
  </si>
  <si>
    <t>规范实施国家基本公共卫生服务项目，持续提升辖区居民健康管理水平，促进基本公共卫生服务均等化，有效防控重点疾病，提高居民健康素养，增强群众获得感、安全感和满意度，保障城乡居民享有公平可及、系统连续的基本公共卫生服务。</t>
  </si>
  <si>
    <t>2026年区级预算城镇奖扶</t>
  </si>
  <si>
    <t>精准落实城镇独生子女父母年老奖励、城镇计划生育家庭奖扶政策，足额及时发放；保障城镇计生家庭权益，提升民生保障水平与群众满意度，维护生育政策公平可持续。</t>
  </si>
  <si>
    <t>020001</t>
  </si>
  <si>
    <t>安阳市文峰区退役军人事务局</t>
  </si>
  <si>
    <t>2026年区级预算—义务兵优待金（区配套资金）</t>
  </si>
  <si>
    <t>提高对军人的尊崇。</t>
  </si>
  <si>
    <t>2026年区级预算—优抚对象补助资金（区配套资金）</t>
  </si>
  <si>
    <t>为优抚对象发放优抚金。</t>
  </si>
  <si>
    <t>024001</t>
  </si>
  <si>
    <t>安阳市文峰区民政局</t>
  </si>
  <si>
    <t>2026年区级预算困难群众救助——城乡低保</t>
  </si>
  <si>
    <t>规范城乡低保政策实施，合理确定保障标准，使低保对象基本生活得到有效保障。</t>
  </si>
  <si>
    <t>2026年区级预算高龄津贴</t>
  </si>
  <si>
    <t>通过发放高龄津贴，稳步提升高龄老人生活水平，不断提高高龄老人的生活质量，提升高龄老人的幸福感、获得感和满意度。</t>
  </si>
  <si>
    <t>028001</t>
  </si>
  <si>
    <r>
      <rPr>
        <sz val="11"/>
        <rFont val="Arial"/>
        <charset val="134"/>
      </rPr>
      <t> </t>
    </r>
    <r>
      <rPr>
        <sz val="10.5"/>
        <color rgb="FF000000"/>
        <rFont val="仿宋"/>
        <charset val="134"/>
      </rPr>
      <t>安阳市文峰区文化广电体育旅游局</t>
    </r>
  </si>
  <si>
    <t>2026年公共图书馆、文化馆（站）免费开放资金（区级配套）</t>
  </si>
  <si>
    <t>文化馆、站，图书馆每周免费开放，正常运转并提供基本公共文化服务。</t>
  </si>
  <si>
    <t>030001</t>
  </si>
  <si>
    <t>安阳市文峰区应急管理局</t>
  </si>
  <si>
    <t>安全生产应急专项经费2026</t>
  </si>
  <si>
    <t>用于重大安全隐患的整改等相关工作。</t>
  </si>
  <si>
    <t>045001</t>
  </si>
  <si>
    <t>安阳市文峰区商务局</t>
  </si>
  <si>
    <t>2026年外贸活动、促消费活动工作经费</t>
  </si>
  <si>
    <t>目标1：组织企业参会，帮助企业开拓国际市场。
目标2：推动我区外贸进出口发展，圆满完成市、区下达的外贸进出口工作目标。</t>
  </si>
  <si>
    <t>047001</t>
  </si>
  <si>
    <t>安阳市文峰区宝莲寺镇人民政府</t>
  </si>
  <si>
    <t>2026年村级组织运转经费-宝莲寺</t>
  </si>
  <si>
    <t>2026年村级组织运转经费。</t>
  </si>
  <si>
    <t>049001</t>
  </si>
  <si>
    <t>安阳市文峰区司法局</t>
  </si>
  <si>
    <t>人民调解-2026年</t>
  </si>
  <si>
    <t>人民调解是我国司法制度的重要组成部分，充分发挥人民调解作用，化解社会矛盾纠纷。</t>
  </si>
  <si>
    <t>050003</t>
  </si>
  <si>
    <t>安阳市文峰区教育教学研究室</t>
  </si>
  <si>
    <t>预拨2026年免保育费区级配套资金</t>
  </si>
  <si>
    <t>为有效降低教育成本，减轻家庭教育负担、提高基本公共教育服务水平，促进学前教育普惠优质发展。</t>
  </si>
  <si>
    <t>2026年区级配套生均公用经费</t>
  </si>
  <si>
    <t>按规定拨付义务教育生均公用经费，保障学校正常运转。</t>
  </si>
  <si>
    <t>056001</t>
  </si>
  <si>
    <t>安阳市文峰区城市管理行政执法局</t>
  </si>
  <si>
    <t>绿化养护经费</t>
  </si>
  <si>
    <t>文峰区29处公园、游园绿化养护经费。</t>
  </si>
  <si>
    <t>056002</t>
  </si>
  <si>
    <t>安阳市文峰区环境卫生事务中心</t>
  </si>
  <si>
    <t xml:space="preserve">
2026年环卫工人免费早餐项目
</t>
  </si>
  <si>
    <t>按照《安阳市城市管理行政执法局关于申请解决环卫工人早餐的请示》（安执﹝2017﹞138号）文件要求，自2017年10月26日起，采用市、区两级财政各承担50%全额支付方式解决一线环卫工人早餐经费，早餐费用标准5.5元/人，提高环卫工人幸福指数，保障全区环卫工作高质量完成。</t>
  </si>
  <si>
    <t>059001</t>
  </si>
  <si>
    <t>安阳市文峰区生态环境保护委员会办公室</t>
  </si>
  <si>
    <t>年初预算2026年文峰区大气污染防治第三方智慧管控服务项目</t>
  </si>
  <si>
    <t>全面提高大气污染防治过程中的精准分析研判能力、科技治污技术水平，推进文峰区大气污染防治工作稳中求进，环境空气质量持续改善，力争完成2021年国家及河南省对我区下达的PM2.5、PM10及优良天目标，减少重污染天数发生频数，实现环境空气质量逐步改善。</t>
  </si>
  <si>
    <t>文峰区2026年重点预算项目支出绩效目标明细表（政府性基金）</t>
  </si>
  <si>
    <t>项目前期费用(基金）</t>
  </si>
  <si>
    <t>1.扎实推进项目前期，强化项目要素保障，确保项目早落地、早开工、早见效；
2.强化高质量项目谋划储备，确保储备一批、落地一批，以项目建设赋能经济高质量发展。</t>
  </si>
  <si>
    <t>025001</t>
  </si>
  <si>
    <t>安阳市文峰区住房和城乡建设局</t>
  </si>
  <si>
    <t>安阳市文峰区武装部家属院等70个老旧小区改造工程续</t>
  </si>
  <si>
    <t>武装部家属院等70个老旧小区改造工程。</t>
  </si>
  <si>
    <t>锦和家园公共租赁住房项目2026</t>
  </si>
  <si>
    <t>锦和家园公共租赁住房小区建设。</t>
  </si>
  <si>
    <t>安阳市文峰区东风片区棚户区改造安置房项目2026</t>
  </si>
  <si>
    <t>文峰区东风片区棚户区改造安置房项目，总建筑面积约33万平方米，包括20栋18层住宅楼、地下车库、幼儿园、社区服务用房及部分商业。</t>
  </si>
  <si>
    <t>文峰区老旧小区配套设施建设项目（2020红线内）</t>
  </si>
  <si>
    <t>文峰区老旧小区配套设施建设项目（2020红线内）。</t>
  </si>
  <si>
    <t>安阳市文峰区中华路七个城中村改造安置房项目2026</t>
  </si>
  <si>
    <t>2026年七个村项目保质保量交付，小区配套设施全部完善，优化项目周边设施环境。</t>
  </si>
  <si>
    <t>044001</t>
  </si>
  <si>
    <t>安阳市文峰区自然资源局</t>
  </si>
  <si>
    <t>购买宅基地复垦券（B类）指标资金</t>
  </si>
  <si>
    <t>购买宅基地复垦券（B类）指标。</t>
  </si>
  <si>
    <t>拨付土地出让前期相关费用</t>
  </si>
  <si>
    <t>保障土地出让前期费用。</t>
  </si>
  <si>
    <t>046001</t>
  </si>
  <si>
    <t>安阳市文峰区交通运输局</t>
  </si>
  <si>
    <t>七个村安置房项目及省铁建设集团合作专项资金</t>
  </si>
  <si>
    <t>完成基础设施建设。</t>
  </si>
  <si>
    <t>安阳市文礼街(曙光路-中华路)工程EPC</t>
  </si>
  <si>
    <t>提升文峰区道路服务水平。</t>
  </si>
  <si>
    <t>安阳市文峰区宝莲寺高端商务区市政道路工程-1</t>
  </si>
  <si>
    <t>完成道路建设,提升道路安全服务水平。</t>
  </si>
  <si>
    <t>048001</t>
  </si>
  <si>
    <t>安阳市文峰区中华路街道办事处</t>
  </si>
  <si>
    <t>2026年城中村改造过渡费</t>
  </si>
  <si>
    <t>七个村城中村改造拆迁，城改过渡费。</t>
  </si>
  <si>
    <t>2026年拆迁补偿款</t>
  </si>
  <si>
    <t>解决拆迁造成的相关问题。</t>
  </si>
  <si>
    <t>2026年环卫生产运行补充经费资金</t>
  </si>
  <si>
    <t>按照区委、区政府工作安排，全力做好辖区内的道路清扫、垃圾清运、公厕保洁、大气污染防治、垃圾分类和创文、创卫等各项工作，确保辖区内卫生干净整洁。</t>
  </si>
  <si>
    <t>2026年安阳市文峰区生活垃圾收运处理一体化项目（一期）</t>
  </si>
  <si>
    <t>文峰区环卫中心于 2024 年建设安阳市文峰区生活垃圾收转运设施设备更新项目，项目主要建设内容包括：新建 3 座生活垃圾中转站，对文峰区现有的18 座生活垃圾中转站进行提升改造。旨在改善城镇生态环境、保障人民健康，加快推进生活垃圾分类和处理设施提标改造，提升全区生活垃圾分类和处理水平。</t>
  </si>
  <si>
    <t>2026年重点预算项目支出绩效目标明细表（国有资本经营预算）</t>
  </si>
  <si>
    <t>单位      编码</t>
  </si>
  <si>
    <t>023001</t>
  </si>
  <si>
    <t>安阳市文峰区工业和信息化局</t>
  </si>
  <si>
    <t>国有企业退休人员社会化管理补助资金</t>
  </si>
  <si>
    <t>1. 国有企业已退休人员管理服务工作与原企业分离；
2. 国有企业不承担移交后的退休人员社会化管理服务费用；
3. 国有企业新办理退休人员管理服务工作与原企业分离。</t>
  </si>
  <si>
    <t>文峰区2026年重点预算项目支出绩效目标明细表（社会保险基金）</t>
  </si>
  <si>
    <t>012005</t>
  </si>
  <si>
    <t>安阳市文峰区城乡居民社会养老保险中心</t>
  </si>
  <si>
    <t>2026年城乡居民基本养老保险</t>
  </si>
  <si>
    <t>1. 保障老年人权益，按时足额社会化发放；
2. 保障参保缴费人员缴费补贴及时足额到位；
3. 严格按照审批程序核定特殊群体身份，应保尽保，
应缴尽缴。</t>
  </si>
  <si>
    <t>2026年城乡居民养老保险</t>
  </si>
  <si>
    <t xml:space="preserve"> 
1. 为我区老农保参保人员每月按时发放老农保待遇；
2. 对符合领取条件人员给予每人每月 138.4 元丧葬
费补助，12 个月一次性发放到位；
3. 为全区困难群众 1000 人代缴基本养老保险费每人
100 元，一年一次及时兑付。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</si>
</sst>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."/>
    <numFmt numFmtId="177" formatCode="#,##0;\-#,##0;&quot;-&quot;"/>
    <numFmt numFmtId="178" formatCode="#,##0;\(#,##0\)"/>
    <numFmt numFmtId="179" formatCode="_-&quot;$&quot;* #,##0_-;\-&quot;$&quot;* #,##0_-;_-&quot;$&quot;* &quot;-&quot;_-;_-@_-"/>
    <numFmt numFmtId="180" formatCode="\$#.00"/>
    <numFmt numFmtId="181" formatCode="\$#,##0.00;\(\$#,##0.00\)"/>
    <numFmt numFmtId="182" formatCode="\$#,##0;\(\$#,##0\)"/>
    <numFmt numFmtId="183" formatCode="%#.00"/>
    <numFmt numFmtId="184" formatCode="yyyy&quot;年&quot;m&quot;月&quot;d&quot;日&quot;;@"/>
    <numFmt numFmtId="185" formatCode="_ \¥* #,##0.00_ ;_ \¥* \-#,##0.00_ ;_ \¥* &quot;-&quot;??_ ;_ @_ "/>
    <numFmt numFmtId="186" formatCode="0_);[Red]\(0\)"/>
    <numFmt numFmtId="187" formatCode="_-* #,##0_$_-;\-* #,##0_$_-;_-* &quot;-&quot;_$_-;_-@_-"/>
    <numFmt numFmtId="188" formatCode="_-* #,##0.00_$_-;\-* #,##0.00_$_-;_-* &quot;-&quot;??_$_-;_-@_-"/>
    <numFmt numFmtId="189" formatCode="_-* #,##0&quot;$&quot;_-;\-* #,##0&quot;$&quot;_-;_-* &quot;-&quot;&quot;$&quot;_-;_-@_-"/>
    <numFmt numFmtId="190" formatCode="_-* #,##0.00&quot;$&quot;_-;\-* #,##0.00&quot;$&quot;_-;_-* &quot;-&quot;??&quot;$&quot;_-;_-@_-"/>
    <numFmt numFmtId="191" formatCode="\¥#,##0;\¥\-#,##0"/>
    <numFmt numFmtId="192" formatCode="0;_琀"/>
    <numFmt numFmtId="193" formatCode="0_ "/>
    <numFmt numFmtId="194" formatCode="0.0"/>
    <numFmt numFmtId="195" formatCode="#,##0.00_);[Red]\(#,##0.00\)"/>
    <numFmt numFmtId="196" formatCode="#,##0.00_ ;[Red]\-#,##0.00\ "/>
    <numFmt numFmtId="197" formatCode="#,##0_ "/>
    <numFmt numFmtId="198" formatCode="#,##0_ ;[Red]\-#,##0\ "/>
    <numFmt numFmtId="199" formatCode="0.0_ "/>
    <numFmt numFmtId="200" formatCode="\ \ \ \ @"/>
    <numFmt numFmtId="201" formatCode="#,##0_);[Red]\(#,##0\)"/>
    <numFmt numFmtId="202" formatCode="0.0_);[Red]\(0.0\)"/>
    <numFmt numFmtId="203" formatCode="0.0%"/>
  </numFmts>
  <fonts count="122"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4"/>
      <name val="楷体"/>
      <charset val="134"/>
    </font>
    <font>
      <sz val="11"/>
      <color indexed="8"/>
      <name val="仿宋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134"/>
    </font>
    <font>
      <sz val="16"/>
      <name val="黑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b/>
      <sz val="12"/>
      <name val="仿宋"/>
      <charset val="134"/>
    </font>
    <font>
      <sz val="14"/>
      <name val="仿宋"/>
      <charset val="134"/>
    </font>
    <font>
      <sz val="12"/>
      <color rgb="FF000000"/>
      <name val="仿宋"/>
      <charset val="134"/>
    </font>
    <font>
      <sz val="12"/>
      <name val="宋体"/>
      <charset val="134"/>
      <scheme val="minor"/>
    </font>
    <font>
      <b/>
      <sz val="14"/>
      <name val="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b/>
      <sz val="12"/>
      <name val="宋体"/>
      <charset val="134"/>
    </font>
    <font>
      <b/>
      <sz val="18"/>
      <name val="宋体"/>
      <charset val="134"/>
      <scheme val="major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8"/>
      <name val="宋体"/>
      <charset val="134"/>
      <scheme val="minor"/>
    </font>
    <font>
      <sz val="12"/>
      <name val="SimSun"/>
      <charset val="134"/>
    </font>
    <font>
      <sz val="18"/>
      <color indexed="8"/>
      <name val="宋体"/>
      <charset val="134"/>
      <scheme val="minor"/>
    </font>
    <font>
      <sz val="10"/>
      <name val="SimSun"/>
      <charset val="134"/>
    </font>
    <font>
      <b/>
      <sz val="12"/>
      <name val="SimSun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"/>
      <color indexed="16"/>
      <name val="Courier"/>
      <charset val="134"/>
    </font>
    <font>
      <sz val="1"/>
      <color indexed="8"/>
      <name val="Courier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"/>
      <color indexed="0"/>
      <name val="Courier"/>
      <charset val="134"/>
    </font>
    <font>
      <sz val="1"/>
      <color indexed="18"/>
      <name val="Courier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10"/>
      <color indexed="8"/>
      <name val="Arial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2"/>
      <name val="Arial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8"/>
      <name val="Arial"/>
      <charset val="134"/>
    </font>
    <font>
      <sz val="7"/>
      <name val="Small Fonts"/>
      <charset val="134"/>
    </font>
    <font>
      <sz val="12"/>
      <name val="Helv"/>
      <charset val="134"/>
    </font>
    <font>
      <b/>
      <i/>
      <sz val="16"/>
      <name val="Helv"/>
      <charset val="134"/>
    </font>
    <font>
      <sz val="8"/>
      <name val="Times New Roman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sz val="11"/>
      <color indexed="20"/>
      <name val="微软雅黑"/>
      <charset val="134"/>
    </font>
    <font>
      <sz val="12"/>
      <color indexed="20"/>
      <name val="楷体_GB2312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u/>
      <sz val="10"/>
      <color indexed="12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0"/>
      <color indexed="17"/>
      <name val="宋体"/>
      <charset val="134"/>
    </font>
    <font>
      <sz val="11"/>
      <color indexed="17"/>
      <name val="微软雅黑"/>
      <charset val="134"/>
    </font>
    <font>
      <sz val="12"/>
      <color indexed="17"/>
      <name val="楷体_GB2312"/>
      <charset val="134"/>
    </font>
    <font>
      <u/>
      <sz val="12"/>
      <color indexed="36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2"/>
      <name val="官帕眉"/>
      <charset val="134"/>
    </font>
    <font>
      <b/>
      <sz val="12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Courier"/>
      <charset val="134"/>
    </font>
    <font>
      <sz val="12"/>
      <name val="바탕체"/>
      <charset val="134"/>
    </font>
    <font>
      <sz val="11"/>
      <name val="Arial"/>
      <charset val="134"/>
    </font>
    <font>
      <sz val="10.5"/>
      <color rgb="FF000000"/>
      <name val="仿宋"/>
      <charset val="134"/>
    </font>
  </fonts>
  <fills count="6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77">
    <xf numFmtId="0" fontId="0" fillId="0" borderId="0"/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2" borderId="23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3" borderId="26" applyNumberFormat="0" applyAlignment="0" applyProtection="0">
      <alignment vertical="center"/>
    </xf>
    <xf numFmtId="0" fontId="57" fillId="4" borderId="27" applyNumberFormat="0" applyAlignment="0" applyProtection="0">
      <alignment vertical="center"/>
    </xf>
    <xf numFmtId="0" fontId="58" fillId="4" borderId="26" applyNumberFormat="0" applyAlignment="0" applyProtection="0">
      <alignment vertical="center"/>
    </xf>
    <xf numFmtId="0" fontId="59" fillId="5" borderId="28" applyNumberFormat="0" applyAlignment="0" applyProtection="0">
      <alignment vertical="center"/>
    </xf>
    <xf numFmtId="0" fontId="60" fillId="0" borderId="29" applyNumberFormat="0" applyFill="0" applyAlignment="0" applyProtection="0">
      <alignment vertical="center"/>
    </xf>
    <xf numFmtId="0" fontId="61" fillId="0" borderId="30" applyNumberFormat="0" applyFill="0" applyAlignment="0" applyProtection="0">
      <alignment vertical="center"/>
    </xf>
    <xf numFmtId="0" fontId="62" fillId="6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4" fillId="8" borderId="0" applyNumberFormat="0" applyBorder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66" fillId="10" borderId="0" applyNumberFormat="0" applyBorder="0" applyAlignment="0" applyProtection="0">
      <alignment vertical="center"/>
    </xf>
    <xf numFmtId="0" fontId="66" fillId="11" borderId="0" applyNumberFormat="0" applyBorder="0" applyAlignment="0" applyProtection="0">
      <alignment vertical="center"/>
    </xf>
    <xf numFmtId="0" fontId="65" fillId="12" borderId="0" applyNumberFormat="0" applyBorder="0" applyAlignment="0" applyProtection="0">
      <alignment vertical="center"/>
    </xf>
    <xf numFmtId="0" fontId="65" fillId="13" borderId="0" applyNumberFormat="0" applyBorder="0" applyAlignment="0" applyProtection="0">
      <alignment vertical="center"/>
    </xf>
    <xf numFmtId="0" fontId="66" fillId="14" borderId="0" applyNumberFormat="0" applyBorder="0" applyAlignment="0" applyProtection="0">
      <alignment vertical="center"/>
    </xf>
    <xf numFmtId="0" fontId="66" fillId="15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66" fillId="19" borderId="0" applyNumberFormat="0" applyBorder="0" applyAlignment="0" applyProtection="0">
      <alignment vertical="center"/>
    </xf>
    <xf numFmtId="0" fontId="65" fillId="20" borderId="0" applyNumberFormat="0" applyBorder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0" fontId="69" fillId="0" borderId="0"/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0" fontId="70" fillId="0" borderId="0"/>
    <xf numFmtId="0" fontId="70" fillId="0" borderId="0"/>
    <xf numFmtId="0" fontId="70" fillId="0" borderId="0"/>
    <xf numFmtId="0" fontId="71" fillId="0" borderId="0"/>
    <xf numFmtId="0" fontId="71" fillId="0" borderId="0"/>
    <xf numFmtId="0" fontId="70" fillId="0" borderId="0"/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0" fontId="70" fillId="0" borderId="0"/>
    <xf numFmtId="0" fontId="69" fillId="0" borderId="0"/>
    <xf numFmtId="0" fontId="69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69" fillId="0" borderId="0"/>
    <xf numFmtId="0" fontId="69" fillId="0" borderId="0"/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0" fontId="69" fillId="0" borderId="0"/>
    <xf numFmtId="0" fontId="70" fillId="0" borderId="0"/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0" fontId="69" fillId="0" borderId="0"/>
    <xf numFmtId="0" fontId="70" fillId="0" borderId="0"/>
    <xf numFmtId="0" fontId="70" fillId="0" borderId="0"/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0" fontId="70" fillId="0" borderId="0"/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0" fontId="70" fillId="0" borderId="0"/>
    <xf numFmtId="0" fontId="69" fillId="0" borderId="0"/>
    <xf numFmtId="0" fontId="70" fillId="0" borderId="0"/>
    <xf numFmtId="0" fontId="70" fillId="0" borderId="0"/>
    <xf numFmtId="0" fontId="69" fillId="0" borderId="0"/>
    <xf numFmtId="0" fontId="69" fillId="0" borderId="0"/>
    <xf numFmtId="0" fontId="70" fillId="0" borderId="0"/>
    <xf numFmtId="0" fontId="69" fillId="0" borderId="0"/>
    <xf numFmtId="0" fontId="70" fillId="0" borderId="0"/>
    <xf numFmtId="0" fontId="69" fillId="0" borderId="0"/>
    <xf numFmtId="0" fontId="70" fillId="0" borderId="0"/>
    <xf numFmtId="0" fontId="70" fillId="0" borderId="0"/>
    <xf numFmtId="0" fontId="69" fillId="0" borderId="0"/>
    <xf numFmtId="0" fontId="69" fillId="0" borderId="0"/>
    <xf numFmtId="0" fontId="70" fillId="0" borderId="0"/>
    <xf numFmtId="0" fontId="69" fillId="0" borderId="0"/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0" fontId="70" fillId="0" borderId="0"/>
    <xf numFmtId="176" fontId="68" fillId="0" borderId="0">
      <protection locked="0"/>
    </xf>
    <xf numFmtId="176" fontId="72" fillId="0" borderId="0">
      <protection locked="0"/>
    </xf>
    <xf numFmtId="176" fontId="73" fillId="0" borderId="0">
      <protection locked="0"/>
    </xf>
    <xf numFmtId="176" fontId="72" fillId="0" borderId="0">
      <protection locked="0"/>
    </xf>
    <xf numFmtId="176" fontId="73" fillId="0" borderId="0">
      <protection locked="0"/>
    </xf>
    <xf numFmtId="176" fontId="72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73" fillId="0" borderId="0">
      <protection locked="0"/>
    </xf>
    <xf numFmtId="0" fontId="70" fillId="0" borderId="0"/>
    <xf numFmtId="0" fontId="36" fillId="33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68" fillId="0" borderId="0">
      <protection locked="0"/>
    </xf>
    <xf numFmtId="176" fontId="72" fillId="0" borderId="0">
      <protection locked="0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74" fillId="43" borderId="0" applyNumberFormat="0" applyBorder="0" applyAlignment="0" applyProtection="0">
      <alignment vertical="center"/>
    </xf>
    <xf numFmtId="0" fontId="74" fillId="40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75" fillId="47" borderId="0" applyNumberFormat="0" applyBorder="0" applyAlignment="0" applyProtection="0"/>
    <xf numFmtId="0" fontId="41" fillId="33" borderId="0" applyNumberFormat="0" applyBorder="0" applyAlignment="0" applyProtection="0"/>
    <xf numFmtId="0" fontId="41" fillId="33" borderId="0" applyNumberFormat="0" applyBorder="0" applyAlignment="0" applyProtection="0"/>
    <xf numFmtId="0" fontId="75" fillId="39" borderId="0" applyNumberFormat="0" applyBorder="0" applyAlignment="0" applyProtection="0"/>
    <xf numFmtId="0" fontId="75" fillId="47" borderId="0" applyNumberFormat="0" applyBorder="0" applyAlignment="0" applyProtection="0"/>
    <xf numFmtId="0" fontId="75" fillId="48" borderId="0" applyNumberFormat="0" applyBorder="0" applyAlignment="0" applyProtection="0"/>
    <xf numFmtId="0" fontId="41" fillId="49" borderId="0" applyNumberFormat="0" applyBorder="0" applyAlignment="0" applyProtection="0"/>
    <xf numFmtId="0" fontId="41" fillId="50" borderId="0" applyNumberFormat="0" applyBorder="0" applyAlignment="0" applyProtection="0"/>
    <xf numFmtId="0" fontId="75" fillId="51" borderId="0" applyNumberFormat="0" applyBorder="0" applyAlignment="0" applyProtection="0"/>
    <xf numFmtId="0" fontId="75" fillId="48" borderId="0" applyNumberFormat="0" applyBorder="0" applyAlignment="0" applyProtection="0"/>
    <xf numFmtId="0" fontId="75" fillId="51" borderId="0" applyNumberFormat="0" applyBorder="0" applyAlignment="0" applyProtection="0"/>
    <xf numFmtId="0" fontId="41" fillId="49" borderId="0" applyNumberFormat="0" applyBorder="0" applyAlignment="0" applyProtection="0"/>
    <xf numFmtId="0" fontId="41" fillId="35" borderId="0" applyNumberFormat="0" applyBorder="0" applyAlignment="0" applyProtection="0"/>
    <xf numFmtId="0" fontId="75" fillId="50" borderId="0" applyNumberFormat="0" applyBorder="0" applyAlignment="0" applyProtection="0"/>
    <xf numFmtId="0" fontId="75" fillId="51" borderId="0" applyNumberFormat="0" applyBorder="0" applyAlignment="0" applyProtection="0"/>
    <xf numFmtId="0" fontId="75" fillId="47" borderId="0" applyNumberFormat="0" applyBorder="0" applyAlignment="0" applyProtection="0"/>
    <xf numFmtId="0" fontId="41" fillId="33" borderId="0" applyNumberFormat="0" applyBorder="0" applyAlignment="0" applyProtection="0"/>
    <xf numFmtId="0" fontId="41" fillId="50" borderId="0" applyNumberFormat="0" applyBorder="0" applyAlignment="0" applyProtection="0"/>
    <xf numFmtId="0" fontId="75" fillId="50" borderId="0" applyNumberFormat="0" applyBorder="0" applyAlignment="0" applyProtection="0"/>
    <xf numFmtId="0" fontId="75" fillId="45" borderId="0" applyNumberFormat="0" applyBorder="0" applyAlignment="0" applyProtection="0"/>
    <xf numFmtId="0" fontId="41" fillId="37" borderId="0" applyNumberFormat="0" applyBorder="0" applyAlignment="0" applyProtection="0"/>
    <xf numFmtId="0" fontId="41" fillId="33" borderId="0" applyNumberFormat="0" applyBorder="0" applyAlignment="0" applyProtection="0"/>
    <xf numFmtId="0" fontId="75" fillId="39" borderId="0" applyNumberFormat="0" applyBorder="0" applyAlignment="0" applyProtection="0"/>
    <xf numFmtId="0" fontId="75" fillId="46" borderId="0" applyNumberFormat="0" applyBorder="0" applyAlignment="0" applyProtection="0"/>
    <xf numFmtId="0" fontId="41" fillId="49" borderId="0" applyNumberFormat="0" applyBorder="0" applyAlignment="0" applyProtection="0"/>
    <xf numFmtId="0" fontId="41" fillId="38" borderId="0" applyNumberFormat="0" applyBorder="0" applyAlignment="0" applyProtection="0"/>
    <xf numFmtId="0" fontId="75" fillId="38" borderId="0" applyNumberFormat="0" applyBorder="0" applyAlignment="0" applyProtection="0"/>
    <xf numFmtId="0" fontId="75" fillId="46" borderId="0" applyNumberFormat="0" applyBorder="0" applyAlignment="0" applyProtection="0"/>
    <xf numFmtId="176" fontId="73" fillId="0" borderId="0">
      <protection locked="0"/>
    </xf>
    <xf numFmtId="176" fontId="73" fillId="0" borderId="0">
      <protection locked="0"/>
    </xf>
    <xf numFmtId="176" fontId="73" fillId="0" borderId="0">
      <protection locked="0"/>
    </xf>
    <xf numFmtId="176" fontId="73" fillId="0" borderId="0">
      <protection locked="0"/>
    </xf>
    <xf numFmtId="176" fontId="73" fillId="0" borderId="0">
      <protection locked="0"/>
    </xf>
    <xf numFmtId="176" fontId="73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7" fontId="76" fillId="0" borderId="0" applyFill="0" applyBorder="0" applyAlignment="0"/>
    <xf numFmtId="0" fontId="77" fillId="0" borderId="0" applyNumberFormat="0" applyFill="0" applyBorder="0" applyAlignment="0" applyProtection="0"/>
    <xf numFmtId="41" fontId="0" fillId="0" borderId="0" applyFont="0" applyFill="0" applyBorder="0" applyAlignment="0" applyProtection="0"/>
    <xf numFmtId="178" fontId="78" fillId="0" borderId="0"/>
    <xf numFmtId="4" fontId="68" fillId="0" borderId="0">
      <protection locked="0"/>
    </xf>
    <xf numFmtId="179" fontId="0" fillId="0" borderId="0" applyFont="0" applyFill="0" applyBorder="0" applyAlignment="0" applyProtection="0"/>
    <xf numFmtId="180" fontId="68" fillId="0" borderId="0">
      <protection locked="0"/>
    </xf>
    <xf numFmtId="181" fontId="78" fillId="0" borderId="0"/>
    <xf numFmtId="0" fontId="79" fillId="0" borderId="0" applyProtection="0"/>
    <xf numFmtId="182" fontId="78" fillId="0" borderId="0"/>
    <xf numFmtId="2" fontId="79" fillId="0" borderId="0" applyProtection="0"/>
    <xf numFmtId="0" fontId="80" fillId="50" borderId="0" applyNumberFormat="0" applyBorder="0" applyAlignment="0" applyProtection="0"/>
    <xf numFmtId="0" fontId="81" fillId="0" borderId="31" applyNumberFormat="0" applyAlignment="0" applyProtection="0">
      <alignment horizontal="left" vertical="center"/>
    </xf>
    <xf numFmtId="0" fontId="81" fillId="0" borderId="7">
      <alignment horizontal="left" vertical="center"/>
    </xf>
    <xf numFmtId="0" fontId="82" fillId="0" borderId="0" applyProtection="0"/>
    <xf numFmtId="0" fontId="81" fillId="0" borderId="0" applyProtection="0"/>
    <xf numFmtId="0" fontId="80" fillId="52" borderId="2" applyNumberFormat="0" applyBorder="0" applyAlignment="0" applyProtection="0"/>
    <xf numFmtId="37" fontId="83" fillId="0" borderId="0"/>
    <xf numFmtId="0" fontId="84" fillId="0" borderId="0"/>
    <xf numFmtId="0" fontId="35" fillId="0" borderId="0"/>
    <xf numFmtId="0" fontId="85" fillId="0" borderId="0"/>
    <xf numFmtId="0" fontId="86" fillId="0" borderId="0"/>
    <xf numFmtId="10" fontId="0" fillId="0" borderId="0" applyFont="0" applyFill="0" applyBorder="0" applyAlignment="0" applyProtection="0"/>
    <xf numFmtId="183" fontId="68" fillId="0" borderId="0">
      <protection locked="0"/>
    </xf>
    <xf numFmtId="0" fontId="77" fillId="0" borderId="0" applyNumberFormat="0" applyFill="0" applyBorder="0" applyAlignment="0" applyProtection="0"/>
    <xf numFmtId="0" fontId="69" fillId="0" borderId="0"/>
    <xf numFmtId="0" fontId="79" fillId="0" borderId="32" applyProtection="0"/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7" fillId="0" borderId="33" applyNumberFormat="0" applyFill="0" applyAlignment="0" applyProtection="0">
      <alignment vertical="center"/>
    </xf>
    <xf numFmtId="0" fontId="88" fillId="0" borderId="34" applyNumberFormat="0" applyFill="0" applyAlignment="0" applyProtection="0">
      <alignment vertical="center"/>
    </xf>
    <xf numFmtId="0" fontId="89" fillId="0" borderId="35" applyNumberFormat="0" applyFill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2" fillId="0" borderId="2">
      <alignment horizontal="distributed" vertical="center" wrapText="1"/>
    </xf>
    <xf numFmtId="0" fontId="91" fillId="34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49" borderId="0" applyNumberFormat="0" applyBorder="0" applyAlignment="0" applyProtection="0"/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5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6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3" fillId="34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3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4" fillId="34" borderId="0" applyNumberFormat="0" applyBorder="0" applyAlignment="0" applyProtection="0"/>
    <xf numFmtId="0" fontId="94" fillId="34" borderId="0" applyNumberFormat="0" applyBorder="0" applyAlignment="0" applyProtection="0"/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0" fontId="98" fillId="0" borderId="0">
      <alignment vertical="center"/>
    </xf>
    <xf numFmtId="0" fontId="9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98" fillId="0" borderId="0">
      <alignment vertical="center"/>
    </xf>
    <xf numFmtId="0" fontId="0" fillId="0" borderId="0">
      <alignment vertical="center"/>
    </xf>
    <xf numFmtId="0" fontId="98" fillId="0" borderId="0"/>
    <xf numFmtId="0" fontId="9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9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8" fillId="0" borderId="0"/>
    <xf numFmtId="0" fontId="9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7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0" fillId="0" borderId="0">
      <alignment vertical="center"/>
    </xf>
    <xf numFmtId="0" fontId="9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98" fillId="0" borderId="0">
      <alignment vertical="center"/>
    </xf>
    <xf numFmtId="0" fontId="0" fillId="0" borderId="0"/>
    <xf numFmtId="0" fontId="99" fillId="0" borderId="0" applyNumberFormat="0" applyFill="0" applyBorder="0" applyAlignment="0" applyProtection="0">
      <alignment vertical="top"/>
      <protection locked="0"/>
    </xf>
    <xf numFmtId="0" fontId="100" fillId="0" borderId="0" applyNumberFormat="0" applyFill="0" applyBorder="0" applyAlignment="0" applyProtection="0">
      <alignment vertical="top"/>
      <protection locked="0"/>
    </xf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0" fontId="101" fillId="35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7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4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5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3" fillId="35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3" fillId="37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2" fillId="35" borderId="0" applyNumberFormat="0" applyBorder="0" applyAlignment="0" applyProtection="0"/>
    <xf numFmtId="0" fontId="102" fillId="35" borderId="0" applyNumberFormat="0" applyBorder="0" applyAlignment="0" applyProtection="0"/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top"/>
      <protection locked="0"/>
    </xf>
    <xf numFmtId="0" fontId="38" fillId="0" borderId="36" applyNumberFormat="0" applyFill="0" applyAlignment="0" applyProtection="0">
      <alignment vertical="center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76" fontId="72" fillId="0" borderId="0">
      <protection locked="0"/>
    </xf>
    <xf numFmtId="184" fontId="0" fillId="0" borderId="0" applyFont="0" applyFill="0" applyBorder="0" applyAlignment="0" applyProtection="0"/>
    <xf numFmtId="185" fontId="0" fillId="0" borderId="0" applyFont="0" applyFill="0" applyBorder="0" applyAlignment="0" applyProtection="0">
      <alignment vertical="center"/>
    </xf>
    <xf numFmtId="185" fontId="0" fillId="0" borderId="0" applyFont="0" applyFill="0" applyBorder="0" applyAlignment="0" applyProtection="0">
      <alignment vertical="center"/>
    </xf>
    <xf numFmtId="185" fontId="0" fillId="0" borderId="0" applyFont="0" applyFill="0" applyBorder="0" applyAlignment="0" applyProtection="0">
      <alignment vertical="center"/>
    </xf>
    <xf numFmtId="176" fontId="72" fillId="0" borderId="0">
      <protection locked="0"/>
    </xf>
    <xf numFmtId="0" fontId="98" fillId="0" borderId="0"/>
    <xf numFmtId="186" fontId="0" fillId="0" borderId="0" applyFont="0" applyFill="0" applyBorder="0" applyAlignment="0" applyProtection="0"/>
    <xf numFmtId="0" fontId="108" fillId="50" borderId="37" applyNumberFormat="0" applyAlignment="0" applyProtection="0">
      <alignment vertical="center"/>
    </xf>
    <xf numFmtId="0" fontId="109" fillId="51" borderId="38" applyNumberFormat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0" borderId="39" applyNumberFormat="0" applyFill="0" applyAlignment="0" applyProtection="0">
      <alignment vertical="center"/>
    </xf>
    <xf numFmtId="187" fontId="0" fillId="0" borderId="0" applyFont="0" applyFill="0" applyBorder="0" applyAlignment="0" applyProtection="0"/>
    <xf numFmtId="188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90" fontId="0" fillId="0" borderId="0" applyFont="0" applyFill="0" applyBorder="0" applyAlignment="0" applyProtection="0"/>
    <xf numFmtId="176" fontId="73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7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68" fillId="0" borderId="0">
      <protection locked="0"/>
    </xf>
    <xf numFmtId="176" fontId="73" fillId="0" borderId="0">
      <protection locked="0"/>
    </xf>
    <xf numFmtId="176" fontId="73" fillId="0" borderId="0">
      <protection locked="0"/>
    </xf>
    <xf numFmtId="43" fontId="0" fillId="0" borderId="0" applyFont="0" applyFill="0" applyBorder="0" applyAlignment="0" applyProtection="0"/>
    <xf numFmtId="176" fontId="72" fillId="0" borderId="0">
      <protection locked="0"/>
    </xf>
    <xf numFmtId="176" fontId="68" fillId="0" borderId="0">
      <protection locked="0"/>
    </xf>
    <xf numFmtId="176" fontId="72" fillId="0" borderId="0">
      <protection locked="0"/>
    </xf>
    <xf numFmtId="0" fontId="0" fillId="0" borderId="0" applyFont="0" applyFill="0" applyBorder="0" applyAlignment="0" applyProtection="0"/>
    <xf numFmtId="176" fontId="72" fillId="0" borderId="0">
      <protection locked="0"/>
    </xf>
    <xf numFmtId="43" fontId="0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191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192" fontId="0" fillId="0" borderId="0" applyFont="0" applyFill="0" applyBorder="0" applyAlignment="0" applyProtection="0"/>
    <xf numFmtId="0" fontId="98" fillId="0" borderId="0"/>
    <xf numFmtId="193" fontId="0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3" fillId="0" borderId="0"/>
    <xf numFmtId="0" fontId="114" fillId="53" borderId="0" applyNumberFormat="0" applyBorder="0" applyAlignment="0" applyProtection="0"/>
    <xf numFmtId="0" fontId="114" fillId="54" borderId="0" applyNumberFormat="0" applyBorder="0" applyAlignment="0" applyProtection="0"/>
    <xf numFmtId="0" fontId="114" fillId="55" borderId="0" applyNumberFormat="0" applyBorder="0" applyAlignment="0" applyProtection="0"/>
    <xf numFmtId="0" fontId="74" fillId="56" borderId="0" applyNumberFormat="0" applyBorder="0" applyAlignment="0" applyProtection="0">
      <alignment vertical="center"/>
    </xf>
    <xf numFmtId="0" fontId="74" fillId="57" borderId="0" applyNumberFormat="0" applyBorder="0" applyAlignment="0" applyProtection="0">
      <alignment vertical="center"/>
    </xf>
    <xf numFmtId="0" fontId="74" fillId="58" borderId="0" applyNumberFormat="0" applyBorder="0" applyAlignment="0" applyProtection="0">
      <alignment vertical="center"/>
    </xf>
    <xf numFmtId="0" fontId="74" fillId="44" borderId="0" applyNumberFormat="0" applyBorder="0" applyAlignment="0" applyProtection="0">
      <alignment vertical="center"/>
    </xf>
    <xf numFmtId="0" fontId="74" fillId="45" borderId="0" applyNumberFormat="0" applyBorder="0" applyAlignment="0" applyProtection="0">
      <alignment vertical="center"/>
    </xf>
    <xf numFmtId="0" fontId="74" fillId="59" borderId="0" applyNumberFormat="0" applyBorder="0" applyAlignment="0" applyProtection="0">
      <alignment vertical="center"/>
    </xf>
    <xf numFmtId="0" fontId="115" fillId="60" borderId="0" applyNumberFormat="0" applyBorder="0" applyAlignment="0" applyProtection="0">
      <alignment vertical="center"/>
    </xf>
    <xf numFmtId="0" fontId="116" fillId="50" borderId="40" applyNumberFormat="0" applyAlignment="0" applyProtection="0">
      <alignment vertical="center"/>
    </xf>
    <xf numFmtId="0" fontId="117" fillId="38" borderId="37" applyNumberFormat="0" applyAlignment="0" applyProtection="0">
      <alignment vertical="center"/>
    </xf>
    <xf numFmtId="1" fontId="32" fillId="0" borderId="2">
      <alignment vertical="center"/>
      <protection locked="0"/>
    </xf>
    <xf numFmtId="0" fontId="118" fillId="0" borderId="0"/>
    <xf numFmtId="194" fontId="32" fillId="0" borderId="2">
      <alignment vertical="center"/>
      <protection locked="0"/>
    </xf>
    <xf numFmtId="0" fontId="69" fillId="0" borderId="0"/>
    <xf numFmtId="0" fontId="70" fillId="0" borderId="0"/>
    <xf numFmtId="0" fontId="69" fillId="0" borderId="0"/>
    <xf numFmtId="0" fontId="98" fillId="49" borderId="41" applyNumberFormat="0" applyFont="0" applyAlignment="0" applyProtection="0">
      <alignment vertical="center"/>
    </xf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1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19">
    <xf numFmtId="0" fontId="0" fillId="0" borderId="0" xfId="0"/>
    <xf numFmtId="0" fontId="1" fillId="0" borderId="0" xfId="2200" applyFont="1" applyFill="1" applyAlignment="1" applyProtection="1">
      <alignment vertical="center"/>
      <protection locked="0"/>
    </xf>
    <xf numFmtId="0" fontId="2" fillId="0" borderId="0" xfId="2242" applyFont="1" applyFill="1" applyAlignment="1" applyProtection="1">
      <alignment vertical="center"/>
      <protection locked="0"/>
    </xf>
    <xf numFmtId="0" fontId="3" fillId="0" borderId="0" xfId="2200" applyFont="1" applyFill="1" applyAlignment="1" applyProtection="1">
      <alignment vertical="center"/>
      <protection locked="0"/>
    </xf>
    <xf numFmtId="0" fontId="4" fillId="0" borderId="0" xfId="2200" applyFont="1" applyFill="1" applyAlignment="1">
      <alignment vertical="center"/>
    </xf>
    <xf numFmtId="0" fontId="4" fillId="0" borderId="0" xfId="2200" applyFont="1" applyFill="1" applyAlignment="1">
      <alignment horizontal="center" vertical="center"/>
    </xf>
    <xf numFmtId="0" fontId="5" fillId="0" borderId="0" xfId="2242" applyFont="1" applyFill="1" applyAlignment="1" applyProtection="1">
      <alignment horizontal="center" vertical="center" wrapText="1"/>
      <protection locked="0"/>
    </xf>
    <xf numFmtId="0" fontId="1" fillId="0" borderId="0" xfId="2200" applyFont="1" applyFill="1" applyAlignment="1" applyProtection="1">
      <alignment horizontal="center" vertical="center"/>
      <protection locked="0"/>
    </xf>
    <xf numFmtId="0" fontId="6" fillId="0" borderId="1" xfId="2200" applyFont="1" applyFill="1" applyBorder="1" applyAlignment="1" applyProtection="1">
      <alignment horizontal="center" vertical="center" wrapText="1"/>
      <protection locked="0"/>
    </xf>
    <xf numFmtId="0" fontId="7" fillId="0" borderId="1" xfId="2200" applyFont="1" applyFill="1" applyBorder="1" applyAlignment="1" applyProtection="1">
      <alignment horizontal="right" vertical="center" wrapText="1"/>
      <protection locked="0"/>
    </xf>
    <xf numFmtId="0" fontId="2" fillId="0" borderId="2" xfId="2242" applyFont="1" applyFill="1" applyBorder="1" applyAlignment="1" applyProtection="1">
      <alignment horizontal="center" vertical="center"/>
      <protection locked="0"/>
    </xf>
    <xf numFmtId="0" fontId="2" fillId="0" borderId="2" xfId="2242" applyFont="1" applyFill="1" applyBorder="1" applyAlignment="1" applyProtection="1">
      <alignment horizontal="center" vertical="center" wrapText="1"/>
      <protection locked="0"/>
    </xf>
    <xf numFmtId="195" fontId="2" fillId="0" borderId="2" xfId="2242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2242" applyFont="1" applyFill="1" applyBorder="1" applyAlignment="1" applyProtection="1">
      <alignment horizontal="center" vertical="center"/>
      <protection locked="0"/>
    </xf>
    <xf numFmtId="0" fontId="7" fillId="0" borderId="2" xfId="2242" applyFont="1" applyFill="1" applyBorder="1" applyAlignment="1" applyProtection="1">
      <alignment horizontal="center" vertical="center" wrapText="1"/>
      <protection locked="0"/>
    </xf>
    <xf numFmtId="195" fontId="7" fillId="0" borderId="2" xfId="2242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2242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 wrapText="1" shrinkToFi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195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96" fontId="8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0" fontId="3" fillId="0" borderId="2" xfId="2200" applyFont="1" applyFill="1" applyBorder="1" applyAlignment="1">
      <alignment horizontal="center" vertical="center"/>
    </xf>
    <xf numFmtId="0" fontId="7" fillId="0" borderId="2" xfId="2200" applyFont="1" applyFill="1" applyBorder="1" applyAlignment="1">
      <alignment horizontal="center" vertical="center"/>
    </xf>
    <xf numFmtId="0" fontId="3" fillId="0" borderId="2" xfId="2200" applyFont="1" applyFill="1" applyBorder="1" applyAlignment="1">
      <alignment vertical="center"/>
    </xf>
    <xf numFmtId="0" fontId="0" fillId="0" borderId="0" xfId="2200"/>
    <xf numFmtId="0" fontId="9" fillId="0" borderId="0" xfId="2200" applyFont="1" applyFill="1" applyAlignment="1" applyProtection="1">
      <alignment horizontal="center" vertical="center" wrapText="1"/>
      <protection locked="0"/>
    </xf>
    <xf numFmtId="0" fontId="2" fillId="0" borderId="3" xfId="2242" applyFont="1" applyFill="1" applyBorder="1" applyAlignment="1" applyProtection="1">
      <alignment horizontal="center" vertical="center"/>
      <protection locked="0"/>
    </xf>
    <xf numFmtId="0" fontId="3" fillId="0" borderId="4" xfId="2200" applyFont="1" applyBorder="1" applyAlignment="1">
      <alignment horizontal="center" vertical="center"/>
    </xf>
    <xf numFmtId="0" fontId="3" fillId="0" borderId="5" xfId="2200" applyFont="1" applyBorder="1" applyAlignment="1">
      <alignment horizontal="center" vertical="center"/>
    </xf>
    <xf numFmtId="0" fontId="7" fillId="0" borderId="2" xfId="2200" applyFont="1" applyBorder="1" applyAlignment="1">
      <alignment horizontal="center" vertical="center"/>
    </xf>
    <xf numFmtId="0" fontId="3" fillId="0" borderId="2" xfId="2200" applyFont="1" applyBorder="1" applyAlignment="1">
      <alignment vertical="center"/>
    </xf>
    <xf numFmtId="0" fontId="1" fillId="0" borderId="0" xfId="2242" applyFont="1" applyAlignment="1" applyProtection="1">
      <alignment vertical="center"/>
      <protection locked="0"/>
    </xf>
    <xf numFmtId="0" fontId="5" fillId="0" borderId="0" xfId="2242" applyFont="1" applyAlignment="1" applyProtection="1">
      <alignment horizontal="center" vertical="center" wrapText="1"/>
      <protection locked="0"/>
    </xf>
    <xf numFmtId="0" fontId="10" fillId="0" borderId="0" xfId="2242" applyFont="1" applyAlignment="1" applyProtection="1">
      <alignment horizontal="center" vertical="center"/>
      <protection locked="0"/>
    </xf>
    <xf numFmtId="0" fontId="11" fillId="0" borderId="0" xfId="2242" applyFont="1" applyAlignment="1" applyProtection="1">
      <alignment horizontal="center" vertical="center" wrapText="1"/>
      <protection locked="0"/>
    </xf>
    <xf numFmtId="0" fontId="11" fillId="0" borderId="0" xfId="2242" applyFont="1" applyAlignment="1" applyProtection="1">
      <alignment horizontal="left" vertical="center" wrapText="1"/>
      <protection locked="0"/>
    </xf>
    <xf numFmtId="196" fontId="7" fillId="0" borderId="0" xfId="2242" applyNumberFormat="1" applyFont="1" applyAlignment="1" applyProtection="1">
      <alignment horizontal="right" vertical="center" wrapText="1" shrinkToFit="1"/>
      <protection locked="0"/>
    </xf>
    <xf numFmtId="0" fontId="2" fillId="0" borderId="2" xfId="2200" applyFont="1" applyBorder="1" applyAlignment="1" applyProtection="1">
      <alignment horizontal="center" vertical="center"/>
      <protection locked="0"/>
    </xf>
    <xf numFmtId="0" fontId="2" fillId="0" borderId="2" xfId="2200" applyFont="1" applyBorder="1" applyAlignment="1" applyProtection="1">
      <alignment horizontal="center" vertical="center" wrapText="1"/>
      <protection locked="0"/>
    </xf>
    <xf numFmtId="0" fontId="2" fillId="0" borderId="2" xfId="2242" applyFont="1" applyBorder="1" applyAlignment="1" applyProtection="1">
      <alignment horizontal="center" vertical="center" wrapText="1"/>
      <protection locked="0"/>
    </xf>
    <xf numFmtId="195" fontId="2" fillId="0" borderId="2" xfId="2200" applyNumberFormat="1" applyFont="1" applyBorder="1" applyAlignment="1" applyProtection="1">
      <alignment horizontal="center" vertical="center" wrapText="1"/>
      <protection locked="0"/>
    </xf>
    <xf numFmtId="0" fontId="2" fillId="0" borderId="2" xfId="2200" applyFont="1" applyBorder="1" applyAlignment="1" applyProtection="1">
      <alignment horizontal="center" vertical="center" wrapText="1" shrinkToFit="1"/>
      <protection locked="0"/>
    </xf>
    <xf numFmtId="0" fontId="7" fillId="0" borderId="2" xfId="2242" applyFont="1" applyFill="1" applyBorder="1" applyAlignment="1">
      <alignment horizontal="left" vertical="center" wrapText="1" shrinkToFit="1"/>
    </xf>
    <xf numFmtId="0" fontId="7" fillId="0" borderId="2" xfId="2242" applyFont="1" applyFill="1" applyBorder="1" applyAlignment="1">
      <alignment horizontal="center" vertical="center" wrapText="1" shrinkToFit="1"/>
    </xf>
    <xf numFmtId="196" fontId="7" fillId="0" borderId="2" xfId="2242" applyNumberFormat="1" applyFont="1" applyFill="1" applyBorder="1" applyAlignment="1" applyProtection="1">
      <alignment horizontal="left" vertical="center" wrapText="1" shrinkToFit="1"/>
      <protection locked="0"/>
    </xf>
    <xf numFmtId="0" fontId="12" fillId="0" borderId="6" xfId="2242" applyFont="1" applyBorder="1" applyAlignment="1" applyProtection="1">
      <alignment horizontal="center" vertical="center"/>
      <protection locked="0"/>
    </xf>
    <xf numFmtId="0" fontId="12" fillId="0" borderId="7" xfId="2242" applyFont="1" applyBorder="1" applyAlignment="1" applyProtection="1">
      <alignment horizontal="center" vertical="center"/>
      <protection locked="0"/>
    </xf>
    <xf numFmtId="0" fontId="12" fillId="0" borderId="8" xfId="2242" applyFont="1" applyBorder="1" applyAlignment="1" applyProtection="1">
      <alignment horizontal="center" vertical="center"/>
      <protection locked="0"/>
    </xf>
    <xf numFmtId="195" fontId="10" fillId="0" borderId="2" xfId="2242" applyNumberFormat="1" applyFont="1" applyBorder="1" applyAlignment="1" applyProtection="1">
      <alignment horizontal="center" vertical="center"/>
      <protection locked="0"/>
    </xf>
    <xf numFmtId="196" fontId="13" fillId="0" borderId="2" xfId="2242" applyNumberFormat="1" applyFont="1" applyBorder="1" applyAlignment="1" applyProtection="1">
      <alignment horizontal="left" vertical="center" wrapText="1" shrinkToFit="1"/>
      <protection locked="0"/>
    </xf>
    <xf numFmtId="0" fontId="14" fillId="0" borderId="0" xfId="2200" applyFont="1" applyAlignment="1" applyProtection="1">
      <alignment vertical="center"/>
      <protection locked="0"/>
    </xf>
    <xf numFmtId="0" fontId="15" fillId="0" borderId="0" xfId="2200" applyFont="1" applyAlignment="1" applyProtection="1">
      <alignment vertical="center"/>
      <protection locked="0"/>
    </xf>
    <xf numFmtId="0" fontId="7" fillId="0" borderId="0" xfId="2200" applyFont="1" applyAlignment="1" applyProtection="1">
      <alignment vertical="center"/>
      <protection locked="0"/>
    </xf>
    <xf numFmtId="0" fontId="16" fillId="0" borderId="0" xfId="2236" applyFont="1" applyAlignment="1">
      <alignment horizontal="center" vertical="center"/>
    </xf>
    <xf numFmtId="0" fontId="17" fillId="0" borderId="0" xfId="2200" applyFont="1" applyAlignment="1">
      <alignment vertical="center"/>
    </xf>
    <xf numFmtId="0" fontId="17" fillId="0" borderId="0" xfId="2200" applyFont="1" applyAlignment="1">
      <alignment vertical="center" wrapText="1"/>
    </xf>
    <xf numFmtId="0" fontId="17" fillId="0" borderId="0" xfId="2200" applyFont="1" applyAlignment="1">
      <alignment horizontal="left" vertical="center"/>
    </xf>
    <xf numFmtId="0" fontId="5" fillId="0" borderId="0" xfId="2200" applyFont="1" applyFill="1" applyAlignment="1" applyProtection="1">
      <alignment horizontal="center" vertical="center" wrapText="1"/>
      <protection locked="0"/>
    </xf>
    <xf numFmtId="0" fontId="14" fillId="0" borderId="0" xfId="2200" applyFont="1" applyFill="1" applyAlignment="1" applyProtection="1">
      <alignment vertical="center"/>
      <protection locked="0"/>
    </xf>
    <xf numFmtId="0" fontId="18" fillId="0" borderId="0" xfId="2200" applyFont="1" applyFill="1" applyAlignment="1" applyProtection="1">
      <alignment horizontal="center" vertical="center" wrapText="1"/>
      <protection locked="0"/>
    </xf>
    <xf numFmtId="0" fontId="18" fillId="0" borderId="0" xfId="2200" applyFont="1" applyFill="1" applyAlignment="1" applyProtection="1">
      <alignment vertical="center" wrapText="1"/>
      <protection locked="0"/>
    </xf>
    <xf numFmtId="0" fontId="7" fillId="0" borderId="0" xfId="2200" applyFont="1" applyFill="1" applyAlignment="1" applyProtection="1">
      <alignment horizontal="right" vertical="center" wrapText="1"/>
      <protection locked="0"/>
    </xf>
    <xf numFmtId="0" fontId="2" fillId="0" borderId="2" xfId="2200" applyFont="1" applyFill="1" applyBorder="1" applyAlignment="1" applyProtection="1">
      <alignment horizontal="center" vertical="center"/>
      <protection locked="0"/>
    </xf>
    <xf numFmtId="0" fontId="2" fillId="0" borderId="2" xfId="2200" applyFont="1" applyFill="1" applyBorder="1" applyAlignment="1" applyProtection="1">
      <alignment horizontal="center" vertical="center" wrapText="1"/>
      <protection locked="0"/>
    </xf>
    <xf numFmtId="195" fontId="2" fillId="0" borderId="2" xfId="220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2200" applyFont="1" applyFill="1" applyBorder="1" applyAlignment="1" applyProtection="1">
      <alignment horizontal="center" vertical="center" wrapText="1" shrinkToFit="1"/>
      <protection locked="0"/>
    </xf>
    <xf numFmtId="0" fontId="15" fillId="0" borderId="0" xfId="2200" applyFont="1" applyAlignment="1">
      <alignment vertical="center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0" xfId="2200" applyFont="1" applyAlignment="1">
      <alignment vertical="center"/>
    </xf>
    <xf numFmtId="0" fontId="7" fillId="0" borderId="2" xfId="2200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197" fontId="22" fillId="0" borderId="2" xfId="0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center" wrapText="1"/>
    </xf>
    <xf numFmtId="197" fontId="2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4" fillId="0" borderId="0" xfId="0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23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3" fontId="2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7" fillId="0" borderId="0" xfId="0" applyFont="1" applyAlignment="1">
      <alignment horizontal="right" vertical="center" wrapText="1"/>
    </xf>
    <xf numFmtId="0" fontId="28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197" fontId="2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3" fontId="25" fillId="0" borderId="2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33" fillId="0" borderId="0" xfId="0" applyFont="1" applyFill="1" applyAlignment="1">
      <alignment horizontal="center" vertical="center"/>
    </xf>
    <xf numFmtId="0" fontId="16" fillId="0" borderId="1" xfId="0" applyFont="1" applyFill="1" applyBorder="1" applyAlignment="1">
      <alignment horizontal="right" vertical="center"/>
    </xf>
    <xf numFmtId="0" fontId="34" fillId="0" borderId="2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197" fontId="36" fillId="0" borderId="9" xfId="868" applyNumberFormat="1" applyFont="1" applyFill="1" applyBorder="1" applyAlignment="1">
      <alignment horizontal="center" vertical="center"/>
    </xf>
    <xf numFmtId="0" fontId="32" fillId="0" borderId="0" xfId="2242" applyFont="1"/>
    <xf numFmtId="196" fontId="32" fillId="0" borderId="0" xfId="2242" applyNumberFormat="1" applyFont="1"/>
    <xf numFmtId="0" fontId="30" fillId="0" borderId="0" xfId="2260" applyFont="1" applyFill="1" applyAlignment="1">
      <alignment horizontal="center" vertical="center"/>
    </xf>
    <xf numFmtId="193" fontId="30" fillId="0" borderId="0" xfId="2260" applyNumberFormat="1" applyFont="1" applyFill="1" applyAlignment="1">
      <alignment horizontal="center" vertical="center"/>
    </xf>
    <xf numFmtId="0" fontId="32" fillId="0" borderId="0" xfId="2260" applyFont="1" applyFill="1" applyAlignment="1">
      <alignment horizontal="center" vertical="center"/>
    </xf>
    <xf numFmtId="196" fontId="37" fillId="0" borderId="0" xfId="2260" applyNumberFormat="1" applyFont="1" applyFill="1" applyAlignment="1">
      <alignment horizontal="right" vertical="center"/>
    </xf>
    <xf numFmtId="193" fontId="38" fillId="0" borderId="2" xfId="2260" applyNumberFormat="1" applyFont="1" applyFill="1" applyBorder="1" applyAlignment="1">
      <alignment horizontal="center" vertical="center" wrapText="1"/>
    </xf>
    <xf numFmtId="196" fontId="31" fillId="0" borderId="2" xfId="2260" applyNumberFormat="1" applyFont="1" applyFill="1" applyBorder="1" applyAlignment="1">
      <alignment horizontal="center" vertical="center"/>
    </xf>
    <xf numFmtId="193" fontId="38" fillId="0" borderId="2" xfId="2260" applyNumberFormat="1" applyFont="1" applyFill="1" applyBorder="1" applyAlignment="1">
      <alignment horizontal="left" vertical="center" wrapText="1"/>
    </xf>
    <xf numFmtId="198" fontId="31" fillId="0" borderId="2" xfId="2260" applyNumberFormat="1" applyFont="1" applyFill="1" applyBorder="1" applyAlignment="1">
      <alignment horizontal="center" vertical="center"/>
    </xf>
    <xf numFmtId="198" fontId="38" fillId="0" borderId="2" xfId="2260" applyNumberFormat="1" applyFont="1" applyFill="1" applyBorder="1" applyAlignment="1">
      <alignment horizontal="right" vertical="center" wrapText="1"/>
    </xf>
    <xf numFmtId="193" fontId="36" fillId="0" borderId="2" xfId="2260" applyNumberFormat="1" applyFont="1" applyFill="1" applyBorder="1" applyAlignment="1">
      <alignment horizontal="left" vertical="center" wrapText="1" indent="1"/>
    </xf>
    <xf numFmtId="198" fontId="36" fillId="0" borderId="2" xfId="2260" applyNumberFormat="1" applyFont="1" applyFill="1" applyBorder="1" applyAlignment="1">
      <alignment horizontal="right" vertical="center" wrapText="1"/>
    </xf>
    <xf numFmtId="0" fontId="32" fillId="0" borderId="2" xfId="2260" applyFont="1" applyFill="1" applyBorder="1" applyAlignment="1">
      <alignment horizontal="left" vertical="center" indent="1"/>
    </xf>
    <xf numFmtId="0" fontId="38" fillId="0" borderId="2" xfId="2260" applyFont="1" applyFill="1" applyBorder="1" applyAlignment="1">
      <alignment horizontal="left" vertical="center"/>
    </xf>
    <xf numFmtId="0" fontId="36" fillId="0" borderId="2" xfId="2260" applyFont="1" applyFill="1" applyBorder="1" applyAlignment="1">
      <alignment horizontal="left" vertical="center" indent="1"/>
    </xf>
    <xf numFmtId="198" fontId="36" fillId="0" borderId="2" xfId="2260" applyNumberFormat="1" applyFont="1" applyFill="1" applyBorder="1" applyAlignment="1">
      <alignment horizontal="center" vertical="center" wrapText="1"/>
    </xf>
    <xf numFmtId="0" fontId="36" fillId="0" borderId="2" xfId="2260" applyFont="1" applyFill="1" applyBorder="1" applyAlignment="1">
      <alignment horizontal="left" vertical="center" wrapText="1" indent="1"/>
    </xf>
    <xf numFmtId="0" fontId="38" fillId="0" borderId="2" xfId="2260" applyFont="1" applyFill="1" applyBorder="1" applyAlignment="1">
      <alignment vertical="center"/>
    </xf>
    <xf numFmtId="197" fontId="38" fillId="0" borderId="9" xfId="868" applyNumberFormat="1" applyFont="1" applyFill="1" applyBorder="1" applyAlignment="1">
      <alignment horizontal="center" vertical="center"/>
    </xf>
    <xf numFmtId="197" fontId="36" fillId="0" borderId="10" xfId="868" applyNumberFormat="1" applyFont="1" applyFill="1" applyBorder="1" applyAlignment="1">
      <alignment horizontal="center" vertical="center"/>
    </xf>
    <xf numFmtId="197" fontId="36" fillId="0" borderId="11" xfId="868" applyNumberFormat="1" applyFont="1" applyFill="1" applyBorder="1" applyAlignment="1">
      <alignment horizontal="center" vertical="center"/>
    </xf>
    <xf numFmtId="197" fontId="36" fillId="0" borderId="12" xfId="868" applyNumberFormat="1" applyFont="1" applyFill="1" applyBorder="1" applyAlignment="1">
      <alignment horizontal="center" vertical="center"/>
    </xf>
    <xf numFmtId="197" fontId="32" fillId="0" borderId="2" xfId="868" applyNumberFormat="1" applyFont="1" applyFill="1" applyBorder="1" applyAlignment="1">
      <alignment horizontal="center" vertical="center"/>
    </xf>
    <xf numFmtId="198" fontId="38" fillId="0" borderId="2" xfId="2260" applyNumberFormat="1" applyFont="1" applyFill="1" applyBorder="1" applyAlignment="1">
      <alignment horizontal="center" vertical="center" wrapText="1"/>
    </xf>
    <xf numFmtId="0" fontId="36" fillId="0" borderId="2" xfId="2260" applyFont="1" applyFill="1" applyBorder="1" applyAlignment="1">
      <alignment horizontal="left" vertical="center"/>
    </xf>
    <xf numFmtId="0" fontId="32" fillId="0" borderId="2" xfId="2260" applyFont="1" applyFill="1" applyBorder="1" applyAlignment="1">
      <alignment horizontal="left" vertical="center"/>
    </xf>
    <xf numFmtId="0" fontId="32" fillId="0" borderId="2" xfId="2260" applyFont="1" applyFill="1" applyBorder="1" applyAlignment="1">
      <alignment vertical="center"/>
    </xf>
    <xf numFmtId="0" fontId="36" fillId="0" borderId="2" xfId="2260" applyFont="1" applyFill="1" applyBorder="1" applyAlignment="1">
      <alignment vertical="center"/>
    </xf>
    <xf numFmtId="0" fontId="37" fillId="0" borderId="0" xfId="0" applyFont="1"/>
    <xf numFmtId="0" fontId="31" fillId="0" borderId="0" xfId="0" applyFont="1"/>
    <xf numFmtId="0" fontId="32" fillId="0" borderId="0" xfId="0" applyFont="1"/>
    <xf numFmtId="0" fontId="39" fillId="0" borderId="0" xfId="868" applyFont="1" applyFill="1" applyAlignment="1">
      <alignment horizontal="center" vertical="center"/>
    </xf>
    <xf numFmtId="0" fontId="40" fillId="0" borderId="1" xfId="868" applyFont="1" applyFill="1" applyBorder="1" applyAlignment="1">
      <alignment vertical="center"/>
    </xf>
    <xf numFmtId="0" fontId="40" fillId="0" borderId="1" xfId="868" applyFont="1" applyFill="1" applyBorder="1" applyAlignment="1">
      <alignment horizontal="right" vertical="center"/>
    </xf>
    <xf numFmtId="0" fontId="37" fillId="0" borderId="0" xfId="0" applyFont="1" applyAlignment="1">
      <alignment vertical="center"/>
    </xf>
    <xf numFmtId="0" fontId="38" fillId="0" borderId="2" xfId="868" applyFont="1" applyFill="1" applyBorder="1" applyAlignment="1">
      <alignment horizontal="center" vertical="center"/>
    </xf>
    <xf numFmtId="0" fontId="36" fillId="0" borderId="10" xfId="868" applyFont="1" applyFill="1" applyBorder="1" applyAlignment="1">
      <alignment vertical="center"/>
    </xf>
    <xf numFmtId="0" fontId="36" fillId="0" borderId="13" xfId="868" applyFont="1" applyFill="1" applyBorder="1" applyAlignment="1">
      <alignment vertical="center"/>
    </xf>
    <xf numFmtId="0" fontId="36" fillId="0" borderId="11" xfId="868" applyFont="1" applyFill="1" applyBorder="1" applyAlignment="1">
      <alignment vertical="center"/>
    </xf>
    <xf numFmtId="0" fontId="36" fillId="0" borderId="13" xfId="868" applyFont="1" applyFill="1" applyBorder="1" applyAlignment="1">
      <alignment horizontal="center" vertical="center"/>
    </xf>
    <xf numFmtId="0" fontId="41" fillId="0" borderId="1" xfId="868" applyFont="1" applyFill="1" applyBorder="1" applyAlignment="1">
      <alignment vertical="center"/>
    </xf>
    <xf numFmtId="49" fontId="36" fillId="0" borderId="11" xfId="868" applyNumberFormat="1" applyFont="1" applyFill="1" applyBorder="1" applyAlignment="1">
      <alignment vertical="center"/>
    </xf>
    <xf numFmtId="49" fontId="36" fillId="0" borderId="14" xfId="868" applyNumberFormat="1" applyFont="1" applyFill="1" applyBorder="1" applyAlignment="1">
      <alignment vertical="center"/>
    </xf>
    <xf numFmtId="197" fontId="36" fillId="0" borderId="14" xfId="868" applyNumberFormat="1" applyFont="1" applyFill="1" applyBorder="1" applyAlignment="1">
      <alignment horizontal="center" vertical="center"/>
    </xf>
    <xf numFmtId="49" fontId="36" fillId="0" borderId="9" xfId="868" applyNumberFormat="1" applyFont="1" applyFill="1" applyBorder="1" applyAlignment="1">
      <alignment vertical="center"/>
    </xf>
    <xf numFmtId="197" fontId="36" fillId="0" borderId="15" xfId="868" applyNumberFormat="1" applyFont="1" applyFill="1" applyBorder="1" applyAlignment="1">
      <alignment horizontal="center" vertical="center"/>
    </xf>
    <xf numFmtId="49" fontId="36" fillId="0" borderId="12" xfId="868" applyNumberFormat="1" applyFont="1" applyFill="1" applyBorder="1" applyAlignment="1">
      <alignment vertical="center"/>
    </xf>
    <xf numFmtId="0" fontId="36" fillId="0" borderId="9" xfId="868" applyFont="1" applyFill="1" applyBorder="1" applyAlignment="1">
      <alignment vertical="center"/>
    </xf>
    <xf numFmtId="0" fontId="36" fillId="0" borderId="12" xfId="868" applyFont="1" applyFill="1" applyBorder="1" applyAlignment="1">
      <alignment vertical="center"/>
    </xf>
    <xf numFmtId="0" fontId="32" fillId="0" borderId="2" xfId="868" applyFont="1" applyFill="1" applyBorder="1" applyAlignment="1">
      <alignment horizontal="center" vertical="center"/>
    </xf>
    <xf numFmtId="197" fontId="32" fillId="0" borderId="16" xfId="868" applyNumberFormat="1" applyFont="1" applyFill="1" applyBorder="1" applyAlignment="1">
      <alignment horizontal="center" vertical="center"/>
    </xf>
    <xf numFmtId="0" fontId="36" fillId="0" borderId="2" xfId="868" applyFont="1" applyFill="1" applyBorder="1" applyAlignment="1">
      <alignment horizontal="center" vertical="center"/>
    </xf>
    <xf numFmtId="197" fontId="36" fillId="0" borderId="2" xfId="868" applyNumberFormat="1" applyFont="1" applyFill="1" applyBorder="1" applyAlignment="1">
      <alignment horizontal="center" vertical="center"/>
    </xf>
    <xf numFmtId="0" fontId="0" fillId="0" borderId="0" xfId="0" applyAlignment="1">
      <alignment shrinkToFit="1"/>
    </xf>
    <xf numFmtId="0" fontId="41" fillId="0" borderId="1" xfId="868" applyFont="1" applyFill="1" applyBorder="1" applyAlignment="1">
      <alignment vertical="center" shrinkToFit="1"/>
    </xf>
    <xf numFmtId="0" fontId="38" fillId="0" borderId="2" xfId="868" applyFont="1" applyFill="1" applyBorder="1" applyAlignment="1">
      <alignment horizontal="center" vertical="center" shrinkToFit="1"/>
    </xf>
    <xf numFmtId="0" fontId="36" fillId="0" borderId="10" xfId="868" applyFont="1" applyFill="1" applyBorder="1" applyAlignment="1">
      <alignment vertical="center" shrinkToFit="1"/>
    </xf>
    <xf numFmtId="49" fontId="36" fillId="0" borderId="11" xfId="868" applyNumberFormat="1" applyFont="1" applyFill="1" applyBorder="1" applyAlignment="1">
      <alignment vertical="center" shrinkToFit="1"/>
    </xf>
    <xf numFmtId="49" fontId="36" fillId="0" borderId="14" xfId="868" applyNumberFormat="1" applyFont="1" applyFill="1" applyBorder="1" applyAlignment="1">
      <alignment vertical="center" shrinkToFit="1"/>
    </xf>
    <xf numFmtId="49" fontId="36" fillId="0" borderId="9" xfId="868" applyNumberFormat="1" applyFont="1" applyFill="1" applyBorder="1" applyAlignment="1">
      <alignment vertical="center" shrinkToFit="1"/>
    </xf>
    <xf numFmtId="49" fontId="36" fillId="0" borderId="12" xfId="868" applyNumberFormat="1" applyFont="1" applyFill="1" applyBorder="1" applyAlignment="1">
      <alignment vertical="center" shrinkToFit="1"/>
    </xf>
    <xf numFmtId="197" fontId="32" fillId="0" borderId="17" xfId="868" applyNumberFormat="1" applyFont="1" applyFill="1" applyBorder="1" applyAlignment="1">
      <alignment horizontal="center" vertical="center"/>
    </xf>
    <xf numFmtId="0" fontId="36" fillId="0" borderId="9" xfId="868" applyFont="1" applyFill="1" applyBorder="1" applyAlignment="1">
      <alignment vertical="center" shrinkToFit="1"/>
    </xf>
    <xf numFmtId="0" fontId="36" fillId="0" borderId="12" xfId="868" applyFont="1" applyFill="1" applyBorder="1" applyAlignment="1">
      <alignment vertical="center" shrinkToFit="1"/>
    </xf>
    <xf numFmtId="0" fontId="32" fillId="0" borderId="2" xfId="868" applyFont="1" applyFill="1" applyBorder="1" applyAlignment="1">
      <alignment horizontal="center" vertical="center" shrinkToFit="1"/>
    </xf>
    <xf numFmtId="0" fontId="36" fillId="0" borderId="2" xfId="868" applyFont="1" applyFill="1" applyBorder="1" applyAlignment="1">
      <alignment horizontal="center" vertical="center" shrinkToFit="1"/>
    </xf>
    <xf numFmtId="0" fontId="36" fillId="0" borderId="16" xfId="868" applyFont="1" applyFill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43" fillId="0" borderId="1" xfId="0" applyFont="1" applyBorder="1" applyAlignment="1">
      <alignment horizontal="right" vertical="center"/>
    </xf>
    <xf numFmtId="0" fontId="42" fillId="0" borderId="2" xfId="0" applyFont="1" applyBorder="1" applyAlignment="1">
      <alignment horizontal="center" vertical="center"/>
    </xf>
    <xf numFmtId="49" fontId="17" fillId="0" borderId="2" xfId="2220" applyNumberFormat="1" applyFont="1" applyBorder="1" applyAlignment="1">
      <alignment horizontal="left" vertical="center" wrapText="1" shrinkToFit="1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 shrinkToFit="1"/>
    </xf>
    <xf numFmtId="199" fontId="17" fillId="0" borderId="0" xfId="0" applyNumberFormat="1" applyFont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 shrinkToFit="1"/>
    </xf>
    <xf numFmtId="199" fontId="42" fillId="0" borderId="2" xfId="0" applyNumberFormat="1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/>
    </xf>
    <xf numFmtId="0" fontId="42" fillId="0" borderId="19" xfId="0" applyFont="1" applyBorder="1" applyAlignment="1">
      <alignment vertical="center" shrinkToFit="1"/>
    </xf>
    <xf numFmtId="0" fontId="42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shrinkToFit="1"/>
    </xf>
    <xf numFmtId="199" fontId="17" fillId="0" borderId="2" xfId="0" applyNumberFormat="1" applyFont="1" applyBorder="1" applyAlignment="1">
      <alignment horizontal="center" vertical="center"/>
    </xf>
    <xf numFmtId="0" fontId="42" fillId="0" borderId="2" xfId="0" applyFont="1" applyBorder="1" applyAlignment="1">
      <alignment horizontal="left" vertical="center"/>
    </xf>
    <xf numFmtId="0" fontId="42" fillId="0" borderId="2" xfId="0" applyFont="1" applyBorder="1" applyAlignment="1">
      <alignment horizontal="left" vertical="center" shrinkToFit="1"/>
    </xf>
    <xf numFmtId="0" fontId="42" fillId="0" borderId="2" xfId="0" applyFont="1" applyBorder="1" applyAlignment="1">
      <alignment vertical="center"/>
    </xf>
    <xf numFmtId="9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17" fillId="0" borderId="2" xfId="0" applyFont="1" applyBorder="1" applyAlignment="1">
      <alignment horizontal="center" vertical="center"/>
    </xf>
    <xf numFmtId="0" fontId="17" fillId="0" borderId="2" xfId="2249" applyFont="1" applyBorder="1" applyAlignment="1">
      <alignment horizontal="center" vertical="center"/>
    </xf>
    <xf numFmtId="0" fontId="42" fillId="0" borderId="6" xfId="0" applyFont="1" applyBorder="1" applyAlignment="1">
      <alignment horizontal="center" vertical="center"/>
    </xf>
    <xf numFmtId="0" fontId="42" fillId="0" borderId="8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vertical="center" shrinkToFit="1"/>
    </xf>
    <xf numFmtId="0" fontId="17" fillId="0" borderId="2" xfId="0" applyFont="1" applyBorder="1" applyAlignment="1">
      <alignment vertical="center" shrinkToFit="1"/>
    </xf>
    <xf numFmtId="0" fontId="17" fillId="0" borderId="2" xfId="2200" applyFont="1" applyBorder="1" applyAlignment="1">
      <alignment vertical="center" shrinkToFit="1"/>
    </xf>
    <xf numFmtId="0" fontId="17" fillId="0" borderId="2" xfId="0" applyFont="1" applyBorder="1" applyAlignment="1">
      <alignment horizontal="center" vertical="center" shrinkToFit="1"/>
    </xf>
    <xf numFmtId="0" fontId="42" fillId="0" borderId="0" xfId="2242" applyFont="1"/>
    <xf numFmtId="0" fontId="17" fillId="0" borderId="0" xfId="2242" applyFont="1" applyAlignment="1">
      <alignment vertical="center" wrapText="1"/>
    </xf>
    <xf numFmtId="0" fontId="42" fillId="0" borderId="0" xfId="2242" applyFont="1" applyAlignment="1">
      <alignment vertical="center" wrapText="1"/>
    </xf>
    <xf numFmtId="0" fontId="17" fillId="0" borderId="0" xfId="2242" applyFont="1" applyAlignment="1">
      <alignment horizontal="center"/>
    </xf>
    <xf numFmtId="0" fontId="17" fillId="0" borderId="0" xfId="2242" applyFont="1"/>
    <xf numFmtId="0" fontId="24" fillId="0" borderId="0" xfId="2245" applyFont="1" applyAlignment="1">
      <alignment horizontal="center" vertical="center"/>
    </xf>
    <xf numFmtId="0" fontId="17" fillId="0" borderId="0" xfId="2245" applyFont="1" applyAlignment="1">
      <alignment horizontal="center" vertical="center"/>
    </xf>
    <xf numFmtId="0" fontId="17" fillId="0" borderId="0" xfId="2245" applyFont="1" applyAlignment="1">
      <alignment horizontal="right" vertical="center"/>
    </xf>
    <xf numFmtId="0" fontId="42" fillId="0" borderId="2" xfId="2245" applyFont="1" applyBorder="1" applyAlignment="1">
      <alignment horizontal="center" vertical="center" wrapText="1"/>
    </xf>
    <xf numFmtId="0" fontId="42" fillId="0" borderId="2" xfId="2245" applyFont="1" applyBorder="1" applyAlignment="1">
      <alignment horizontal="left" vertical="center" wrapText="1"/>
    </xf>
    <xf numFmtId="0" fontId="42" fillId="0" borderId="2" xfId="2220" applyFont="1" applyBorder="1" applyAlignment="1">
      <alignment horizontal="center" vertical="center" shrinkToFit="1"/>
    </xf>
    <xf numFmtId="0" fontId="17" fillId="0" borderId="2" xfId="2245" applyFont="1" applyBorder="1" applyAlignment="1">
      <alignment horizontal="center" vertical="center" wrapText="1"/>
    </xf>
    <xf numFmtId="3" fontId="23" fillId="0" borderId="20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2220" applyFont="1" applyBorder="1" applyAlignment="1">
      <alignment horizontal="center" vertical="center" wrapText="1" shrinkToFit="1"/>
    </xf>
    <xf numFmtId="49" fontId="17" fillId="0" borderId="2" xfId="2220" applyNumberFormat="1" applyFont="1" applyBorder="1" applyAlignment="1">
      <alignment horizontal="center" vertical="center" wrapText="1" shrinkToFit="1"/>
    </xf>
    <xf numFmtId="0" fontId="0" fillId="0" borderId="0" xfId="2215" applyAlignment="1" applyProtection="1">
      <alignment vertical="center"/>
      <protection locked="0"/>
    </xf>
    <xf numFmtId="0" fontId="32" fillId="0" borderId="0" xfId="2215" applyFont="1" applyAlignment="1" applyProtection="1">
      <alignment vertical="center"/>
      <protection locked="0"/>
    </xf>
    <xf numFmtId="0" fontId="31" fillId="0" borderId="0" xfId="2215" applyFont="1" applyAlignment="1" applyProtection="1">
      <alignment vertical="center"/>
      <protection locked="0"/>
    </xf>
    <xf numFmtId="0" fontId="0" fillId="0" borderId="0" xfId="0" applyProtection="1">
      <protection locked="0"/>
    </xf>
    <xf numFmtId="197" fontId="0" fillId="0" borderId="0" xfId="0" applyNumberFormat="1" applyAlignment="1" applyProtection="1">
      <alignment horizontal="center"/>
      <protection locked="0"/>
    </xf>
    <xf numFmtId="0" fontId="30" fillId="0" borderId="0" xfId="2215" applyFont="1" applyAlignment="1" applyProtection="1">
      <alignment horizontal="center" vertical="center" wrapText="1"/>
      <protection locked="0"/>
    </xf>
    <xf numFmtId="0" fontId="37" fillId="0" borderId="1" xfId="2215" applyFont="1" applyBorder="1" applyAlignment="1" applyProtection="1">
      <alignment horizontal="right" vertical="center"/>
      <protection locked="0"/>
    </xf>
    <xf numFmtId="0" fontId="31" fillId="0" borderId="2" xfId="2215" applyFont="1" applyBorder="1" applyAlignment="1" applyProtection="1">
      <alignment horizontal="center" vertical="center" wrapText="1"/>
      <protection locked="0"/>
    </xf>
    <xf numFmtId="197" fontId="31" fillId="0" borderId="2" xfId="2215" applyNumberFormat="1" applyFont="1" applyBorder="1" applyAlignment="1" applyProtection="1">
      <alignment horizontal="center" vertical="center" wrapText="1"/>
      <protection locked="0"/>
    </xf>
    <xf numFmtId="0" fontId="32" fillId="0" borderId="2" xfId="2257" applyFont="1" applyBorder="1" applyAlignment="1" applyProtection="1">
      <alignment horizontal="left" vertical="center" wrapText="1"/>
      <protection locked="0"/>
    </xf>
    <xf numFmtId="197" fontId="32" fillId="0" borderId="2" xfId="2258" applyNumberFormat="1" applyFont="1" applyBorder="1" applyAlignment="1" applyProtection="1">
      <alignment horizontal="center" vertical="center"/>
      <protection locked="0"/>
    </xf>
    <xf numFmtId="0" fontId="32" fillId="0" borderId="2" xfId="2261" applyFont="1" applyBorder="1" applyProtection="1">
      <alignment vertical="center"/>
      <protection locked="0"/>
    </xf>
    <xf numFmtId="197" fontId="32" fillId="0" borderId="2" xfId="2258" applyNumberFormat="1" applyFont="1" applyFill="1" applyBorder="1" applyAlignment="1" applyProtection="1">
      <alignment horizontal="center" vertical="center"/>
      <protection locked="0"/>
    </xf>
    <xf numFmtId="0" fontId="32" fillId="0" borderId="2" xfId="2257" applyFont="1" applyBorder="1" applyAlignment="1" applyProtection="1">
      <alignment vertical="center" wrapText="1"/>
      <protection locked="0"/>
    </xf>
    <xf numFmtId="197" fontId="32" fillId="0" borderId="2" xfId="2262" applyNumberFormat="1" applyFont="1" applyFill="1" applyBorder="1" applyAlignment="1" applyProtection="1">
      <alignment horizontal="center" vertical="center"/>
      <protection locked="0"/>
    </xf>
    <xf numFmtId="193" fontId="31" fillId="0" borderId="2" xfId="2257" applyNumberFormat="1" applyFont="1" applyBorder="1" applyAlignment="1" applyProtection="1">
      <alignment horizontal="center" vertical="center" wrapText="1"/>
      <protection locked="0"/>
    </xf>
    <xf numFmtId="197" fontId="31" fillId="0" borderId="2" xfId="2258" applyNumberFormat="1" applyFont="1" applyBorder="1" applyAlignment="1">
      <alignment horizontal="center" vertical="center"/>
    </xf>
    <xf numFmtId="0" fontId="24" fillId="0" borderId="0" xfId="0" applyFont="1"/>
    <xf numFmtId="0" fontId="42" fillId="0" borderId="0" xfId="0" applyFont="1"/>
    <xf numFmtId="0" fontId="17" fillId="0" borderId="0" xfId="0" applyFont="1"/>
    <xf numFmtId="197" fontId="17" fillId="0" borderId="2" xfId="0" applyNumberFormat="1" applyFont="1" applyBorder="1" applyAlignment="1">
      <alignment horizontal="center" vertical="center"/>
    </xf>
    <xf numFmtId="0" fontId="17" fillId="0" borderId="21" xfId="0" applyFont="1" applyBorder="1" applyAlignment="1">
      <alignment horizontal="left" vertical="center"/>
    </xf>
    <xf numFmtId="0" fontId="17" fillId="0" borderId="0" xfId="2236" applyFont="1" applyProtection="1">
      <alignment vertical="center"/>
      <protection locked="0"/>
    </xf>
    <xf numFmtId="0" fontId="34" fillId="0" borderId="0" xfId="2236" applyFont="1" applyProtection="1">
      <alignment vertical="center"/>
      <protection locked="0"/>
    </xf>
    <xf numFmtId="0" fontId="35" fillId="0" borderId="0" xfId="2236" applyAlignment="1" applyProtection="1">
      <alignment vertical="center" shrinkToFit="1"/>
      <protection locked="0"/>
    </xf>
    <xf numFmtId="198" fontId="35" fillId="0" borderId="0" xfId="2236" applyNumberFormat="1" applyAlignment="1" applyProtection="1">
      <alignment horizontal="center" vertical="center"/>
      <protection locked="0"/>
    </xf>
    <xf numFmtId="0" fontId="35" fillId="0" borderId="0" xfId="2236" applyAlignment="1" applyProtection="1">
      <alignment horizontal="center" vertical="center"/>
      <protection locked="0"/>
    </xf>
    <xf numFmtId="0" fontId="35" fillId="0" borderId="0" xfId="2236" applyProtection="1">
      <alignment vertical="center"/>
      <protection locked="0"/>
    </xf>
    <xf numFmtId="0" fontId="30" fillId="0" borderId="0" xfId="2249" applyFont="1" applyAlignment="1" applyProtection="1">
      <alignment horizontal="center" vertical="center"/>
      <protection locked="0"/>
    </xf>
    <xf numFmtId="0" fontId="24" fillId="0" borderId="0" xfId="2249" applyFont="1" applyAlignment="1" applyProtection="1">
      <alignment horizontal="center" vertical="center"/>
      <protection locked="0"/>
    </xf>
    <xf numFmtId="0" fontId="17" fillId="0" borderId="0" xfId="2249" applyFont="1" applyProtection="1">
      <alignment vertical="center"/>
      <protection locked="0"/>
    </xf>
    <xf numFmtId="198" fontId="17" fillId="0" borderId="0" xfId="2249" applyNumberFormat="1" applyFont="1" applyAlignment="1" applyProtection="1">
      <alignment horizontal="center" vertical="center"/>
      <protection locked="0"/>
    </xf>
    <xf numFmtId="0" fontId="17" fillId="0" borderId="0" xfId="2249" applyFont="1" applyAlignment="1" applyProtection="1">
      <alignment horizontal="right" vertical="center"/>
      <protection locked="0"/>
    </xf>
    <xf numFmtId="0" fontId="42" fillId="0" borderId="2" xfId="2249" applyFont="1" applyBorder="1" applyAlignment="1" applyProtection="1">
      <alignment horizontal="center" vertical="center"/>
      <protection locked="0"/>
    </xf>
    <xf numFmtId="198" fontId="42" fillId="0" borderId="2" xfId="2249" applyNumberFormat="1" applyFont="1" applyBorder="1" applyAlignment="1" applyProtection="1">
      <alignment horizontal="center" vertical="center" wrapText="1"/>
      <protection locked="0"/>
    </xf>
    <xf numFmtId="198" fontId="42" fillId="0" borderId="2" xfId="2249" applyNumberFormat="1" applyFont="1" applyBorder="1" applyAlignment="1" applyProtection="1">
      <alignment horizontal="center" vertical="center"/>
      <protection locked="0"/>
    </xf>
    <xf numFmtId="0" fontId="42" fillId="0" borderId="2" xfId="2249" applyFont="1" applyBorder="1" applyAlignment="1" applyProtection="1">
      <alignment horizontal="center" vertical="center" wrapText="1"/>
      <protection locked="0"/>
    </xf>
    <xf numFmtId="3" fontId="17" fillId="0" borderId="2" xfId="2249" applyNumberFormat="1" applyFont="1" applyFill="1" applyBorder="1" applyAlignment="1" applyProtection="1">
      <alignment vertical="center"/>
      <protection locked="0"/>
    </xf>
    <xf numFmtId="198" fontId="17" fillId="0" borderId="2" xfId="2249" applyNumberFormat="1" applyFont="1" applyFill="1" applyBorder="1" applyAlignment="1" applyProtection="1">
      <alignment horizontal="center" vertical="center"/>
    </xf>
    <xf numFmtId="199" fontId="17" fillId="0" borderId="2" xfId="2249" applyNumberFormat="1" applyFont="1" applyFill="1" applyBorder="1" applyAlignment="1" applyProtection="1">
      <alignment horizontal="center" vertical="center"/>
    </xf>
    <xf numFmtId="3" fontId="17" fillId="0" borderId="2" xfId="2249" applyNumberFormat="1" applyFont="1" applyFill="1" applyBorder="1" applyAlignment="1" applyProtection="1">
      <alignment horizontal="left" vertical="center"/>
      <protection locked="0"/>
    </xf>
    <xf numFmtId="198" fontId="17" fillId="0" borderId="2" xfId="2249" applyNumberFormat="1" applyFont="1" applyFill="1" applyBorder="1" applyAlignment="1" applyProtection="1">
      <alignment horizontal="center" vertical="center"/>
      <protection locked="0"/>
    </xf>
    <xf numFmtId="0" fontId="17" fillId="0" borderId="2" xfId="2249" applyFont="1" applyFill="1" applyBorder="1" applyAlignment="1" applyProtection="1">
      <alignment horizontal="left" vertical="center"/>
      <protection locked="0"/>
    </xf>
    <xf numFmtId="0" fontId="17" fillId="0" borderId="2" xfId="2223" applyFont="1" applyFill="1" applyBorder="1" applyAlignment="1" applyProtection="1">
      <alignment vertical="center" wrapText="1"/>
      <protection locked="0"/>
    </xf>
    <xf numFmtId="0" fontId="42" fillId="0" borderId="2" xfId="2249" applyFont="1" applyFill="1" applyBorder="1" applyAlignment="1" applyProtection="1">
      <alignment horizontal="center" vertical="center"/>
      <protection locked="0"/>
    </xf>
    <xf numFmtId="198" fontId="42" fillId="0" borderId="2" xfId="2249" applyNumberFormat="1" applyFont="1" applyFill="1" applyBorder="1" applyAlignment="1" applyProtection="1">
      <alignment horizontal="center" vertical="center"/>
    </xf>
    <xf numFmtId="199" fontId="42" fillId="0" borderId="2" xfId="2249" applyNumberFormat="1" applyFont="1" applyFill="1" applyBorder="1" applyAlignment="1" applyProtection="1">
      <alignment horizontal="center" vertical="center"/>
    </xf>
    <xf numFmtId="0" fontId="42" fillId="0" borderId="0" xfId="2249" applyFont="1" applyProtection="1">
      <alignment vertical="center"/>
      <protection locked="0"/>
    </xf>
    <xf numFmtId="0" fontId="35" fillId="0" borderId="0" xfId="2249" applyFont="1" applyProtection="1">
      <alignment vertical="center"/>
      <protection locked="0"/>
    </xf>
    <xf numFmtId="198" fontId="35" fillId="0" borderId="0" xfId="2249" applyNumberFormat="1" applyFont="1" applyAlignment="1" applyProtection="1">
      <alignment horizontal="right" vertical="center"/>
      <protection locked="0"/>
    </xf>
    <xf numFmtId="198" fontId="35" fillId="0" borderId="0" xfId="2249" applyNumberFormat="1" applyFont="1" applyProtection="1">
      <alignment vertical="center"/>
      <protection locked="0"/>
    </xf>
    <xf numFmtId="198" fontId="17" fillId="0" borderId="0" xfId="2249" applyNumberFormat="1" applyFont="1" applyAlignment="1" applyProtection="1">
      <alignment horizontal="right" vertical="center"/>
      <protection locked="0"/>
    </xf>
    <xf numFmtId="198" fontId="17" fillId="0" borderId="0" xfId="2249" applyNumberFormat="1" applyFont="1" applyProtection="1">
      <alignment vertical="center"/>
      <protection locked="0"/>
    </xf>
    <xf numFmtId="0" fontId="42" fillId="0" borderId="2" xfId="2199" applyFont="1" applyBorder="1" applyAlignment="1" applyProtection="1">
      <alignment horizontal="center" vertical="center" wrapText="1" shrinkToFit="1"/>
      <protection locked="0"/>
    </xf>
    <xf numFmtId="3" fontId="17" fillId="0" borderId="2" xfId="2249" applyNumberFormat="1" applyFont="1" applyBorder="1" applyProtection="1">
      <alignment vertical="center"/>
      <protection locked="0"/>
    </xf>
    <xf numFmtId="198" fontId="17" fillId="0" borderId="2" xfId="2249" applyNumberFormat="1" applyFont="1" applyBorder="1" applyAlignment="1" applyProtection="1">
      <alignment horizontal="center" vertical="center"/>
      <protection locked="0"/>
    </xf>
    <xf numFmtId="3" fontId="17" fillId="0" borderId="2" xfId="2249" applyNumberFormat="1" applyFont="1" applyBorder="1" applyAlignment="1" applyProtection="1">
      <alignment horizontal="left" vertical="center"/>
      <protection locked="0"/>
    </xf>
    <xf numFmtId="0" fontId="17" fillId="0" borderId="2" xfId="2249" applyFont="1" applyBorder="1" applyAlignment="1" applyProtection="1">
      <alignment horizontal="left" vertical="center"/>
      <protection locked="0"/>
    </xf>
    <xf numFmtId="198" fontId="17" fillId="0" borderId="2" xfId="2249" applyNumberFormat="1" applyFont="1" applyBorder="1" applyAlignment="1">
      <alignment horizontal="center" vertical="center"/>
    </xf>
    <xf numFmtId="0" fontId="42" fillId="0" borderId="2" xfId="2249" applyFont="1" applyBorder="1" applyAlignment="1" applyProtection="1">
      <alignment horizontal="distributed" vertical="center"/>
      <protection locked="0"/>
    </xf>
    <xf numFmtId="198" fontId="42" fillId="0" borderId="2" xfId="2249" applyNumberFormat="1" applyFont="1" applyBorder="1" applyAlignment="1">
      <alignment horizontal="center" vertical="center"/>
    </xf>
    <xf numFmtId="0" fontId="42" fillId="0" borderId="2" xfId="2249" applyFont="1" applyBorder="1" applyAlignment="1">
      <alignment horizontal="center" vertical="center"/>
    </xf>
    <xf numFmtId="0" fontId="35" fillId="0" borderId="21" xfId="2249" applyFont="1" applyBorder="1" applyAlignment="1" applyProtection="1">
      <alignment horizontal="left" vertical="center"/>
      <protection locked="0"/>
    </xf>
    <xf numFmtId="0" fontId="17" fillId="0" borderId="21" xfId="2249" applyFont="1" applyBorder="1" applyAlignment="1" applyProtection="1">
      <alignment horizontal="left" vertical="center"/>
      <protection locked="0"/>
    </xf>
    <xf numFmtId="0" fontId="32" fillId="0" borderId="0" xfId="2226" applyFont="1" applyAlignment="1" applyProtection="1">
      <alignment vertical="center"/>
      <protection locked="0"/>
    </xf>
    <xf numFmtId="0" fontId="32" fillId="0" borderId="0" xfId="2226" applyFont="1" applyAlignment="1" applyProtection="1">
      <alignment horizontal="center" vertical="center"/>
      <protection locked="0"/>
    </xf>
    <xf numFmtId="0" fontId="32" fillId="0" borderId="0" xfId="0" applyFont="1" applyProtection="1">
      <protection locked="0"/>
    </xf>
    <xf numFmtId="197" fontId="32" fillId="0" borderId="0" xfId="0" applyNumberFormat="1" applyFont="1" applyAlignment="1" applyProtection="1">
      <alignment horizontal="center"/>
      <protection locked="0"/>
    </xf>
    <xf numFmtId="0" fontId="24" fillId="0" borderId="0" xfId="2256" applyFont="1" applyAlignment="1" applyProtection="1">
      <alignment horizontal="center" vertical="center"/>
      <protection locked="0"/>
    </xf>
    <xf numFmtId="0" fontId="37" fillId="0" borderId="1" xfId="2256" applyFont="1" applyBorder="1" applyAlignment="1" applyProtection="1">
      <alignment horizontal="right" vertical="center"/>
      <protection locked="0"/>
    </xf>
    <xf numFmtId="0" fontId="42" fillId="0" borderId="18" xfId="2256" applyFont="1" applyBorder="1" applyAlignment="1" applyProtection="1">
      <alignment horizontal="center" vertical="center" wrapText="1"/>
      <protection locked="0"/>
    </xf>
    <xf numFmtId="197" fontId="42" fillId="0" borderId="6" xfId="2256" applyNumberFormat="1" applyFont="1" applyBorder="1" applyAlignment="1" applyProtection="1">
      <alignment horizontal="center" vertical="center"/>
      <protection locked="0"/>
    </xf>
    <xf numFmtId="197" fontId="42" fillId="0" borderId="18" xfId="2256" applyNumberFormat="1" applyFont="1" applyBorder="1" applyAlignment="1" applyProtection="1">
      <alignment horizontal="center" vertical="center" wrapText="1"/>
      <protection locked="0"/>
    </xf>
    <xf numFmtId="0" fontId="17" fillId="0" borderId="2" xfId="2256" applyFont="1" applyBorder="1" applyAlignment="1" applyProtection="1">
      <alignment vertical="center" wrapText="1"/>
      <protection locked="0"/>
    </xf>
    <xf numFmtId="197" fontId="17" fillId="0" borderId="2" xfId="2256" applyNumberFormat="1" applyFont="1" applyBorder="1" applyAlignment="1" applyProtection="1">
      <alignment horizontal="center" vertical="center" wrapText="1"/>
      <protection locked="0"/>
    </xf>
    <xf numFmtId="3" fontId="17" fillId="0" borderId="2" xfId="0" applyNumberFormat="1" applyFont="1" applyBorder="1" applyAlignment="1" applyProtection="1">
      <alignment horizontal="left" vertical="center"/>
      <protection locked="0"/>
    </xf>
    <xf numFmtId="0" fontId="17" fillId="0" borderId="2" xfId="2256" applyFont="1" applyBorder="1" applyAlignment="1" applyProtection="1">
      <alignment horizontal="left" vertical="center" wrapText="1"/>
      <protection locked="0"/>
    </xf>
    <xf numFmtId="197" fontId="17" fillId="0" borderId="2" xfId="2247" applyNumberFormat="1" applyFont="1" applyBorder="1" applyAlignment="1" applyProtection="1">
      <alignment horizontal="center" vertical="center" wrapText="1"/>
      <protection locked="0"/>
    </xf>
    <xf numFmtId="0" fontId="42" fillId="0" borderId="2" xfId="2256" applyFont="1" applyBorder="1" applyAlignment="1" applyProtection="1">
      <alignment horizontal="center" vertical="center"/>
      <protection locked="0"/>
    </xf>
    <xf numFmtId="197" fontId="42" fillId="0" borderId="2" xfId="2256" applyNumberFormat="1" applyFont="1" applyBorder="1" applyAlignment="1">
      <alignment horizontal="center" vertical="center" wrapText="1"/>
    </xf>
    <xf numFmtId="193" fontId="42" fillId="0" borderId="2" xfId="2256" applyNumberFormat="1" applyFont="1" applyBorder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42" fillId="0" borderId="0" xfId="0" applyFont="1" applyAlignment="1" applyProtection="1">
      <alignment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vertical="center"/>
      <protection locked="0"/>
    </xf>
    <xf numFmtId="197" fontId="17" fillId="0" borderId="0" xfId="0" applyNumberFormat="1" applyFont="1" applyAlignment="1" applyProtection="1">
      <alignment horizontal="right" vertical="center"/>
      <protection locked="0"/>
    </xf>
    <xf numFmtId="197" fontId="17" fillId="0" borderId="0" xfId="0" applyNumberFormat="1" applyFont="1" applyAlignment="1" applyProtection="1">
      <alignment vertical="center"/>
      <protection locked="0"/>
    </xf>
    <xf numFmtId="0" fontId="24" fillId="0" borderId="0" xfId="0" applyFont="1" applyAlignment="1" applyProtection="1">
      <alignment horizontal="center" vertical="center"/>
      <protection locked="0"/>
    </xf>
    <xf numFmtId="0" fontId="43" fillId="0" borderId="1" xfId="0" applyFont="1" applyBorder="1" applyAlignment="1" applyProtection="1">
      <alignment horizontal="right" vertical="center"/>
      <protection locked="0"/>
    </xf>
    <xf numFmtId="0" fontId="42" fillId="0" borderId="2" xfId="0" applyFont="1" applyBorder="1" applyAlignment="1" applyProtection="1">
      <alignment horizontal="center" vertical="center"/>
      <protection locked="0"/>
    </xf>
    <xf numFmtId="197" fontId="42" fillId="0" borderId="2" xfId="0" applyNumberFormat="1" applyFont="1" applyBorder="1" applyAlignment="1" applyProtection="1">
      <alignment horizontal="center" vertical="center" wrapText="1"/>
      <protection locked="0"/>
    </xf>
    <xf numFmtId="197" fontId="42" fillId="0" borderId="2" xfId="0" applyNumberFormat="1" applyFont="1" applyBorder="1" applyAlignment="1" applyProtection="1">
      <alignment horizontal="center" vertical="center"/>
      <protection locked="0"/>
    </xf>
    <xf numFmtId="0" fontId="42" fillId="0" borderId="2" xfId="0" applyFont="1" applyBorder="1" applyAlignment="1" applyProtection="1">
      <alignment horizontal="center" vertical="center" wrapText="1"/>
      <protection locked="0"/>
    </xf>
    <xf numFmtId="3" fontId="17" fillId="0" borderId="2" xfId="0" applyNumberFormat="1" applyFont="1" applyBorder="1" applyAlignment="1" applyProtection="1">
      <alignment vertical="center"/>
      <protection locked="0"/>
    </xf>
    <xf numFmtId="197" fontId="17" fillId="0" borderId="2" xfId="0" applyNumberFormat="1" applyFont="1" applyBorder="1" applyAlignment="1" applyProtection="1">
      <alignment horizontal="center" vertical="center"/>
      <protection locked="0"/>
    </xf>
    <xf numFmtId="197" fontId="35" fillId="0" borderId="2" xfId="0" applyNumberFormat="1" applyFont="1" applyBorder="1" applyAlignment="1" applyProtection="1">
      <alignment horizontal="center" vertical="center"/>
      <protection locked="0"/>
    </xf>
    <xf numFmtId="3" fontId="42" fillId="0" borderId="2" xfId="0" applyNumberFormat="1" applyFont="1" applyBorder="1" applyAlignment="1" applyProtection="1">
      <alignment horizontal="center" vertical="center"/>
      <protection locked="0"/>
    </xf>
    <xf numFmtId="197" fontId="34" fillId="0" borderId="2" xfId="0" applyNumberFormat="1" applyFont="1" applyBorder="1" applyAlignment="1">
      <alignment horizontal="center" vertical="center"/>
    </xf>
    <xf numFmtId="199" fontId="42" fillId="0" borderId="2" xfId="0" applyNumberFormat="1" applyFont="1" applyBorder="1" applyAlignment="1">
      <alignment horizontal="center" vertical="center"/>
    </xf>
    <xf numFmtId="0" fontId="35" fillId="0" borderId="21" xfId="0" applyFont="1" applyBorder="1" applyAlignment="1" applyProtection="1">
      <alignment horizontal="left" vertical="center"/>
      <protection locked="0"/>
    </xf>
    <xf numFmtId="0" fontId="17" fillId="0" borderId="21" xfId="0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vertical="center" shrinkToFit="1"/>
      <protection locked="0"/>
    </xf>
    <xf numFmtId="0" fontId="42" fillId="0" borderId="2" xfId="0" applyFont="1" applyBorder="1" applyAlignment="1" applyProtection="1">
      <alignment horizontal="center" vertical="center" shrinkToFit="1"/>
      <protection locked="0"/>
    </xf>
    <xf numFmtId="0" fontId="42" fillId="0" borderId="2" xfId="2198" applyFont="1" applyBorder="1" applyAlignment="1" applyProtection="1">
      <alignment horizontal="center" vertical="center" wrapText="1" shrinkToFit="1"/>
      <protection locked="0"/>
    </xf>
    <xf numFmtId="3" fontId="17" fillId="0" borderId="2" xfId="0" applyNumberFormat="1" applyFont="1" applyBorder="1" applyAlignment="1" applyProtection="1">
      <alignment vertical="center" shrinkToFit="1"/>
      <protection locked="0"/>
    </xf>
    <xf numFmtId="3" fontId="17" fillId="0" borderId="2" xfId="0" applyNumberFormat="1" applyFont="1" applyBorder="1" applyAlignment="1" applyProtection="1">
      <alignment horizontal="left" vertical="center" shrinkToFit="1"/>
      <protection locked="0"/>
    </xf>
    <xf numFmtId="0" fontId="17" fillId="0" borderId="2" xfId="0" applyFont="1" applyBorder="1" applyAlignment="1" applyProtection="1">
      <alignment horizontal="left" vertical="center" shrinkToFit="1"/>
      <protection locked="0"/>
    </xf>
    <xf numFmtId="197" fontId="42" fillId="0" borderId="2" xfId="0" applyNumberFormat="1" applyFont="1" applyBorder="1" applyAlignment="1">
      <alignment horizontal="center" vertical="center"/>
    </xf>
    <xf numFmtId="0" fontId="17" fillId="0" borderId="0" xfId="2242" applyFont="1" applyAlignment="1">
      <alignment vertical="center"/>
    </xf>
    <xf numFmtId="0" fontId="17" fillId="0" borderId="0" xfId="2242" applyFont="1" applyAlignment="1">
      <alignment horizontal="left"/>
    </xf>
    <xf numFmtId="49" fontId="17" fillId="0" borderId="0" xfId="2242" applyNumberFormat="1" applyFont="1" applyAlignment="1">
      <alignment horizontal="center"/>
    </xf>
    <xf numFmtId="0" fontId="17" fillId="0" borderId="0" xfId="2242" applyFont="1" applyAlignment="1">
      <alignment horizontal="center" vertical="center"/>
    </xf>
    <xf numFmtId="0" fontId="24" fillId="0" borderId="0" xfId="2242" applyFont="1" applyAlignment="1">
      <alignment horizontal="center" vertical="center"/>
    </xf>
    <xf numFmtId="0" fontId="17" fillId="0" borderId="0" xfId="2242" applyFont="1" applyAlignment="1">
      <alignment horizontal="left" vertical="center"/>
    </xf>
    <xf numFmtId="0" fontId="43" fillId="0" borderId="0" xfId="2242" applyFont="1" applyAlignment="1">
      <alignment horizontal="right" vertical="center"/>
    </xf>
    <xf numFmtId="0" fontId="42" fillId="0" borderId="2" xfId="2242" applyFont="1" applyBorder="1" applyAlignment="1">
      <alignment horizontal="center" vertical="center" wrapText="1"/>
    </xf>
    <xf numFmtId="0" fontId="42" fillId="0" borderId="2" xfId="2236" applyFont="1" applyBorder="1" applyAlignment="1">
      <alignment horizontal="center" vertical="center" shrinkToFit="1"/>
    </xf>
    <xf numFmtId="49" fontId="42" fillId="0" borderId="2" xfId="2236" applyNumberFormat="1" applyFont="1" applyBorder="1" applyAlignment="1">
      <alignment horizontal="center" vertical="center" shrinkToFit="1"/>
    </xf>
    <xf numFmtId="0" fontId="17" fillId="0" borderId="2" xfId="2242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left" vertical="center" wrapText="1"/>
    </xf>
    <xf numFmtId="4" fontId="17" fillId="0" borderId="20" xfId="0" applyNumberFormat="1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" xfId="2242" applyFont="1" applyBorder="1" applyAlignment="1">
      <alignment horizontal="center" vertical="center"/>
    </xf>
    <xf numFmtId="0" fontId="42" fillId="0" borderId="2" xfId="2242" applyFont="1" applyBorder="1" applyAlignment="1">
      <alignment horizontal="center" vertical="center"/>
    </xf>
    <xf numFmtId="4" fontId="23" fillId="0" borderId="20" xfId="0" applyNumberFormat="1" applyFont="1" applyBorder="1" applyAlignment="1">
      <alignment horizontal="center" vertical="center" wrapText="1"/>
    </xf>
    <xf numFmtId="193" fontId="32" fillId="0" borderId="2" xfId="2257" applyNumberFormat="1" applyFont="1" applyBorder="1" applyAlignment="1" applyProtection="1">
      <alignment horizontal="left" vertical="center" wrapText="1"/>
      <protection locked="0"/>
    </xf>
    <xf numFmtId="197" fontId="32" fillId="0" borderId="2" xfId="2258" applyNumberFormat="1" applyFont="1" applyBorder="1" applyAlignment="1">
      <alignment horizontal="center" vertical="center"/>
    </xf>
    <xf numFmtId="200" fontId="32" fillId="0" borderId="2" xfId="2257" applyNumberFormat="1" applyFont="1" applyBorder="1" applyAlignment="1" applyProtection="1">
      <alignment horizontal="left" vertical="center" wrapText="1"/>
      <protection locked="0"/>
    </xf>
    <xf numFmtId="200" fontId="32" fillId="0" borderId="2" xfId="2261" applyNumberFormat="1" applyFont="1" applyBorder="1" applyProtection="1">
      <alignment vertical="center"/>
      <protection locked="0"/>
    </xf>
    <xf numFmtId="200" fontId="32" fillId="0" borderId="2" xfId="2257" applyNumberFormat="1" applyFont="1" applyBorder="1" applyAlignment="1" applyProtection="1">
      <alignment vertical="center" wrapText="1"/>
      <protection locked="0"/>
    </xf>
    <xf numFmtId="197" fontId="32" fillId="0" borderId="2" xfId="2262" applyNumberFormat="1" applyFont="1" applyBorder="1" applyAlignment="1" applyProtection="1">
      <alignment horizontal="center" vertical="center"/>
      <protection locked="0"/>
    </xf>
    <xf numFmtId="200" fontId="32" fillId="0" borderId="2" xfId="0" applyNumberFormat="1" applyFont="1" applyBorder="1" applyAlignment="1" applyProtection="1">
      <alignment vertical="center" wrapText="1"/>
      <protection locked="0"/>
    </xf>
    <xf numFmtId="197" fontId="32" fillId="0" borderId="2" xfId="0" applyNumberFormat="1" applyFont="1" applyBorder="1" applyAlignment="1" applyProtection="1">
      <alignment horizontal="center" vertical="center"/>
      <protection locked="0"/>
    </xf>
    <xf numFmtId="49" fontId="32" fillId="0" borderId="2" xfId="2261" applyNumberFormat="1" applyFont="1" applyBorder="1" applyProtection="1">
      <alignment vertical="center"/>
      <protection locked="0"/>
    </xf>
    <xf numFmtId="0" fontId="44" fillId="0" borderId="0" xfId="2261" applyFont="1" applyProtection="1">
      <alignment vertical="center"/>
      <protection locked="0"/>
    </xf>
    <xf numFmtId="0" fontId="32" fillId="0" borderId="0" xfId="2261" applyFont="1" applyProtection="1">
      <alignment vertical="center"/>
      <protection locked="0"/>
    </xf>
    <xf numFmtId="0" fontId="42" fillId="0" borderId="0" xfId="2261" applyFont="1" applyAlignment="1" applyProtection="1">
      <alignment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24" fillId="0" borderId="0" xfId="2261" applyFont="1" applyAlignment="1" applyProtection="1">
      <alignment horizontal="center" vertical="center" wrapText="1"/>
      <protection locked="0"/>
    </xf>
    <xf numFmtId="0" fontId="24" fillId="0" borderId="0" xfId="2261" applyFont="1" applyAlignment="1" applyProtection="1">
      <alignment horizontal="center" vertical="center"/>
      <protection locked="0"/>
    </xf>
    <xf numFmtId="0" fontId="37" fillId="0" borderId="0" xfId="2261" applyFont="1" applyAlignment="1" applyProtection="1">
      <alignment horizontal="right" vertical="center"/>
      <protection locked="0"/>
    </xf>
    <xf numFmtId="0" fontId="42" fillId="0" borderId="2" xfId="2261" applyFont="1" applyBorder="1" applyAlignment="1" applyProtection="1">
      <alignment horizontal="center" vertical="center"/>
      <protection locked="0"/>
    </xf>
    <xf numFmtId="0" fontId="42" fillId="0" borderId="2" xfId="2261" applyFont="1" applyBorder="1" applyAlignment="1" applyProtection="1">
      <alignment horizontal="center" vertical="center" wrapText="1"/>
      <protection locked="0"/>
    </xf>
    <xf numFmtId="0" fontId="32" fillId="0" borderId="2" xfId="2261" applyFont="1" applyBorder="1" applyAlignment="1" applyProtection="1">
      <alignment horizontal="center" vertical="center"/>
      <protection locked="0"/>
    </xf>
    <xf numFmtId="197" fontId="32" fillId="0" borderId="2" xfId="2261" applyNumberFormat="1" applyFont="1" applyBorder="1" applyAlignment="1">
      <alignment horizontal="center" vertical="center"/>
    </xf>
    <xf numFmtId="197" fontId="32" fillId="0" borderId="2" xfId="2261" applyNumberFormat="1" applyFont="1" applyBorder="1" applyAlignment="1" applyProtection="1">
      <alignment horizontal="center" vertical="center"/>
      <protection locked="0"/>
    </xf>
    <xf numFmtId="197" fontId="32" fillId="0" borderId="2" xfId="2259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31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93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right" vertical="center"/>
      <protection locked="0"/>
    </xf>
    <xf numFmtId="0" fontId="31" fillId="0" borderId="2" xfId="0" applyFont="1" applyBorder="1" applyAlignment="1" applyProtection="1">
      <alignment horizontal="center" vertical="center"/>
      <protection locked="0"/>
    </xf>
    <xf numFmtId="193" fontId="31" fillId="0" borderId="2" xfId="0" applyNumberFormat="1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/>
      <protection locked="0"/>
    </xf>
    <xf numFmtId="193" fontId="32" fillId="0" borderId="2" xfId="0" applyNumberFormat="1" applyFont="1" applyBorder="1" applyAlignment="1" applyProtection="1">
      <alignment horizontal="center" vertical="center" wrapText="1"/>
      <protection locked="0"/>
    </xf>
    <xf numFmtId="193" fontId="32" fillId="0" borderId="2" xfId="0" applyNumberFormat="1" applyFont="1" applyBorder="1" applyAlignment="1" applyProtection="1">
      <alignment horizontal="center" vertical="center"/>
      <protection locked="0"/>
    </xf>
    <xf numFmtId="43" fontId="32" fillId="0" borderId="2" xfId="0" applyNumberFormat="1" applyFont="1" applyBorder="1" applyAlignment="1">
      <alignment horizontal="center" vertical="center"/>
    </xf>
    <xf numFmtId="199" fontId="32" fillId="0" borderId="2" xfId="0" applyNumberFormat="1" applyFont="1" applyBorder="1" applyAlignment="1">
      <alignment horizontal="center" vertical="center" wrapText="1"/>
    </xf>
    <xf numFmtId="193" fontId="32" fillId="0" borderId="2" xfId="0" applyNumberFormat="1" applyFont="1" applyBorder="1" applyAlignment="1">
      <alignment horizontal="center" vertical="center" wrapText="1"/>
    </xf>
    <xf numFmtId="0" fontId="32" fillId="0" borderId="2" xfId="0" applyFont="1" applyBorder="1" applyAlignment="1" applyProtection="1">
      <alignment horizontal="center" vertical="center"/>
      <protection locked="0"/>
    </xf>
    <xf numFmtId="193" fontId="31" fillId="0" borderId="2" xfId="0" applyNumberFormat="1" applyFont="1" applyBorder="1" applyAlignment="1">
      <alignment horizontal="center" vertical="center"/>
    </xf>
    <xf numFmtId="199" fontId="31" fillId="0" borderId="2" xfId="0" applyNumberFormat="1" applyFont="1" applyBorder="1" applyAlignment="1">
      <alignment horizontal="center" vertical="center" wrapText="1"/>
    </xf>
    <xf numFmtId="0" fontId="32" fillId="0" borderId="21" xfId="0" applyFont="1" applyBorder="1" applyAlignment="1" applyProtection="1">
      <alignment horizontal="left" vertical="center" wrapText="1"/>
      <protection locked="0"/>
    </xf>
    <xf numFmtId="49" fontId="35" fillId="0" borderId="0" xfId="2236" applyNumberFormat="1" applyProtection="1">
      <alignment vertical="center"/>
      <protection locked="0"/>
    </xf>
    <xf numFmtId="0" fontId="45" fillId="0" borderId="0" xfId="2236" applyFont="1" applyAlignment="1" applyProtection="1">
      <alignment horizontal="center" vertical="center"/>
      <protection locked="0"/>
    </xf>
    <xf numFmtId="0" fontId="16" fillId="0" borderId="0" xfId="2236" applyFont="1" applyAlignment="1" applyProtection="1">
      <alignment horizontal="right" vertical="center"/>
      <protection locked="0"/>
    </xf>
    <xf numFmtId="0" fontId="42" fillId="0" borderId="2" xfId="2236" applyFont="1" applyBorder="1" applyAlignment="1" applyProtection="1">
      <alignment horizontal="center" vertical="center" wrapText="1"/>
      <protection locked="0"/>
    </xf>
    <xf numFmtId="49" fontId="42" fillId="0" borderId="2" xfId="2236" applyNumberFormat="1" applyFont="1" applyBorder="1" applyAlignment="1" applyProtection="1">
      <alignment horizontal="center" vertical="center" wrapText="1"/>
      <protection locked="0"/>
    </xf>
    <xf numFmtId="201" fontId="42" fillId="0" borderId="2" xfId="2236" applyNumberFormat="1" applyFont="1" applyBorder="1" applyAlignment="1">
      <alignment horizontal="center" vertical="center" wrapText="1"/>
    </xf>
    <xf numFmtId="0" fontId="17" fillId="0" borderId="2" xfId="2236" applyFont="1" applyBorder="1" applyAlignment="1" applyProtection="1">
      <alignment horizontal="center" vertical="center" wrapText="1"/>
      <protection locked="0"/>
    </xf>
    <xf numFmtId="49" fontId="17" fillId="0" borderId="2" xfId="2236" applyNumberFormat="1" applyFont="1" applyBorder="1" applyAlignment="1" applyProtection="1">
      <alignment horizontal="center" vertical="center" wrapText="1"/>
      <protection locked="0"/>
    </xf>
    <xf numFmtId="0" fontId="17" fillId="0" borderId="2" xfId="2236" applyFont="1" applyBorder="1" applyAlignment="1" applyProtection="1">
      <alignment horizontal="left" vertical="center" wrapText="1"/>
      <protection locked="0"/>
    </xf>
    <xf numFmtId="201" fontId="17" fillId="0" borderId="2" xfId="2236" applyNumberFormat="1" applyFont="1" applyBorder="1" applyAlignment="1">
      <alignment horizontal="center" vertical="center" wrapText="1"/>
    </xf>
    <xf numFmtId="200" fontId="17" fillId="0" borderId="2" xfId="2236" applyNumberFormat="1" applyFont="1" applyBorder="1" applyAlignment="1" applyProtection="1">
      <alignment horizontal="left" vertical="center" wrapText="1"/>
      <protection locked="0"/>
    </xf>
    <xf numFmtId="201" fontId="17" fillId="0" borderId="2" xfId="2236" applyNumberFormat="1" applyFont="1" applyBorder="1" applyAlignment="1" applyProtection="1">
      <alignment horizontal="center" vertical="center" wrapText="1"/>
      <protection locked="0"/>
    </xf>
    <xf numFmtId="0" fontId="35" fillId="0" borderId="2" xfId="2236" applyBorder="1" applyAlignment="1" applyProtection="1">
      <alignment horizontal="center" vertical="center"/>
      <protection locked="0"/>
    </xf>
    <xf numFmtId="0" fontId="35" fillId="0" borderId="2" xfId="2236" applyBorder="1" applyAlignment="1" applyProtection="1">
      <alignment horizontal="left" vertical="center"/>
      <protection locked="0"/>
    </xf>
    <xf numFmtId="49" fontId="35" fillId="0" borderId="2" xfId="2236" applyNumberFormat="1" applyBorder="1" applyAlignment="1" applyProtection="1">
      <alignment horizontal="center" vertical="center"/>
      <protection locked="0"/>
    </xf>
    <xf numFmtId="200" fontId="17" fillId="0" borderId="2" xfId="2236" applyNumberFormat="1" applyFont="1" applyBorder="1" applyAlignment="1" applyProtection="1">
      <alignment vertical="center" wrapText="1"/>
      <protection locked="0"/>
    </xf>
    <xf numFmtId="0" fontId="35" fillId="0" borderId="2" xfId="2236" applyBorder="1" applyProtection="1">
      <alignment vertical="center"/>
      <protection locked="0"/>
    </xf>
    <xf numFmtId="0" fontId="42" fillId="0" borderId="0" xfId="2250" applyFont="1" applyProtection="1">
      <alignment vertical="center"/>
      <protection locked="0"/>
    </xf>
    <xf numFmtId="0" fontId="17" fillId="0" borderId="0" xfId="2250" applyFont="1" applyProtection="1">
      <alignment vertical="center"/>
      <protection locked="0"/>
    </xf>
    <xf numFmtId="198" fontId="17" fillId="0" borderId="0" xfId="2250" applyNumberFormat="1" applyFont="1" applyAlignment="1" applyProtection="1">
      <alignment horizontal="center" vertical="center"/>
      <protection locked="0"/>
    </xf>
    <xf numFmtId="193" fontId="17" fillId="0" borderId="0" xfId="2250" applyNumberFormat="1" applyFont="1" applyAlignment="1" applyProtection="1">
      <alignment horizontal="center" vertical="center"/>
      <protection locked="0"/>
    </xf>
    <xf numFmtId="202" fontId="17" fillId="0" borderId="0" xfId="2250" applyNumberFormat="1" applyFont="1" applyAlignment="1" applyProtection="1">
      <alignment horizontal="center" vertical="center"/>
      <protection locked="0"/>
    </xf>
    <xf numFmtId="0" fontId="24" fillId="0" borderId="0" xfId="2250" applyFont="1" applyAlignment="1" applyProtection="1">
      <alignment horizontal="center" vertical="center"/>
      <protection locked="0"/>
    </xf>
    <xf numFmtId="193" fontId="24" fillId="0" borderId="0" xfId="2250" applyNumberFormat="1" applyFont="1" applyAlignment="1" applyProtection="1">
      <alignment horizontal="center" vertical="center"/>
      <protection locked="0"/>
    </xf>
    <xf numFmtId="0" fontId="42" fillId="0" borderId="2" xfId="2250" applyFont="1" applyBorder="1" applyAlignment="1" applyProtection="1">
      <alignment horizontal="center" vertical="center"/>
      <protection locked="0"/>
    </xf>
    <xf numFmtId="198" fontId="42" fillId="0" borderId="2" xfId="2250" applyNumberFormat="1" applyFont="1" applyBorder="1" applyAlignment="1" applyProtection="1">
      <alignment horizontal="center" vertical="center" wrapText="1"/>
      <protection locked="0"/>
    </xf>
    <xf numFmtId="193" fontId="42" fillId="0" borderId="2" xfId="2250" applyNumberFormat="1" applyFont="1" applyFill="1" applyBorder="1" applyAlignment="1" applyProtection="1">
      <alignment horizontal="center" vertical="center"/>
      <protection locked="0"/>
    </xf>
    <xf numFmtId="0" fontId="42" fillId="0" borderId="2" xfId="2250" applyFont="1" applyBorder="1" applyAlignment="1" applyProtection="1">
      <alignment horizontal="center" vertical="center" wrapText="1"/>
      <protection locked="0"/>
    </xf>
    <xf numFmtId="0" fontId="42" fillId="0" borderId="2" xfId="2250" applyFont="1" applyBorder="1" applyProtection="1">
      <alignment vertical="center"/>
      <protection locked="0"/>
    </xf>
    <xf numFmtId="198" fontId="42" fillId="0" borderId="2" xfId="2250" applyNumberFormat="1" applyFont="1" applyBorder="1" applyAlignment="1">
      <alignment horizontal="center" vertical="center"/>
    </xf>
    <xf numFmtId="198" fontId="42" fillId="0" borderId="2" xfId="2250" applyNumberFormat="1" applyFont="1" applyFill="1" applyBorder="1" applyAlignment="1">
      <alignment horizontal="center" vertical="center"/>
    </xf>
    <xf numFmtId="0" fontId="42" fillId="0" borderId="2" xfId="2250" applyFont="1" applyBorder="1" applyAlignment="1">
      <alignment horizontal="center" vertical="center"/>
    </xf>
    <xf numFmtId="193" fontId="17" fillId="0" borderId="2" xfId="2250" applyNumberFormat="1" applyFont="1" applyBorder="1" applyAlignment="1" applyProtection="1">
      <alignment horizontal="left" vertical="center"/>
      <protection locked="0"/>
    </xf>
    <xf numFmtId="198" fontId="17" fillId="0" borderId="2" xfId="2250" applyNumberFormat="1" applyFont="1" applyBorder="1" applyAlignment="1">
      <alignment horizontal="center" vertical="center"/>
    </xf>
    <xf numFmtId="198" fontId="17" fillId="0" borderId="2" xfId="2250" applyNumberFormat="1" applyFont="1" applyFill="1" applyBorder="1" applyAlignment="1">
      <alignment horizontal="center" vertical="center"/>
    </xf>
    <xf numFmtId="0" fontId="17" fillId="0" borderId="2" xfId="2250" applyFont="1" applyBorder="1" applyAlignment="1">
      <alignment horizontal="center" vertical="center"/>
    </xf>
    <xf numFmtId="198" fontId="17" fillId="0" borderId="2" xfId="2250" applyNumberFormat="1" applyFont="1" applyBorder="1" applyAlignment="1" applyProtection="1">
      <alignment horizontal="center" vertical="center"/>
      <protection locked="0"/>
    </xf>
    <xf numFmtId="198" fontId="17" fillId="0" borderId="2" xfId="2250" applyNumberFormat="1" applyFont="1" applyFill="1" applyBorder="1" applyAlignment="1" applyProtection="1">
      <alignment horizontal="center" vertical="center"/>
      <protection locked="0"/>
    </xf>
    <xf numFmtId="199" fontId="17" fillId="0" borderId="2" xfId="2250" applyNumberFormat="1" applyFont="1" applyBorder="1" applyAlignment="1" applyProtection="1">
      <alignment horizontal="left" vertical="center"/>
      <protection locked="0"/>
    </xf>
    <xf numFmtId="193" fontId="17" fillId="0" borderId="0" xfId="2250" applyNumberFormat="1" applyFont="1" applyFill="1" applyBorder="1" applyAlignment="1" applyProtection="1">
      <alignment horizontal="center" vertical="center"/>
      <protection locked="0"/>
    </xf>
    <xf numFmtId="0" fontId="17" fillId="0" borderId="2" xfId="2250" applyFont="1" applyBorder="1" applyProtection="1">
      <alignment vertical="center"/>
      <protection locked="0"/>
    </xf>
    <xf numFmtId="193" fontId="17" fillId="0" borderId="2" xfId="2250" applyNumberFormat="1" applyFont="1" applyBorder="1" applyAlignment="1">
      <alignment horizontal="center" vertical="center"/>
    </xf>
    <xf numFmtId="193" fontId="17" fillId="0" borderId="2" xfId="2250" applyNumberFormat="1" applyFont="1" applyFill="1" applyBorder="1" applyAlignment="1">
      <alignment horizontal="center" vertical="center"/>
    </xf>
    <xf numFmtId="198" fontId="17" fillId="0" borderId="0" xfId="2250" applyNumberFormat="1" applyFont="1" applyProtection="1">
      <alignment vertical="center"/>
      <protection locked="0"/>
    </xf>
    <xf numFmtId="193" fontId="17" fillId="0" borderId="19" xfId="2250" applyNumberFormat="1" applyFont="1" applyBorder="1" applyAlignment="1" applyProtection="1">
      <alignment horizontal="left" vertical="center"/>
      <protection locked="0"/>
    </xf>
    <xf numFmtId="199" fontId="17" fillId="0" borderId="19" xfId="2250" applyNumberFormat="1" applyFont="1" applyBorder="1" applyAlignment="1" applyProtection="1">
      <alignment horizontal="left" vertical="center"/>
      <protection locked="0"/>
    </xf>
    <xf numFmtId="0" fontId="17" fillId="0" borderId="19" xfId="2250" applyFont="1" applyBorder="1" applyProtection="1">
      <alignment vertical="center"/>
      <protection locked="0"/>
    </xf>
    <xf numFmtId="198" fontId="42" fillId="0" borderId="2" xfId="2250" applyNumberFormat="1" applyFont="1" applyBorder="1" applyAlignment="1" applyProtection="1">
      <alignment horizontal="center" vertical="center"/>
      <protection locked="0"/>
    </xf>
    <xf numFmtId="198" fontId="42" fillId="0" borderId="2" xfId="2250" applyNumberFormat="1" applyFont="1" applyFill="1" applyBorder="1" applyAlignment="1" applyProtection="1">
      <alignment horizontal="center" vertical="center"/>
      <protection locked="0"/>
    </xf>
    <xf numFmtId="193" fontId="17" fillId="0" borderId="2" xfId="2250" applyNumberFormat="1" applyFont="1" applyBorder="1" applyAlignment="1" applyProtection="1">
      <alignment horizontal="center" vertical="center"/>
      <protection locked="0"/>
    </xf>
    <xf numFmtId="193" fontId="17" fillId="0" borderId="2" xfId="2250" applyNumberFormat="1" applyFont="1" applyFill="1" applyBorder="1" applyAlignment="1" applyProtection="1">
      <alignment horizontal="center" vertical="center"/>
      <protection locked="0"/>
    </xf>
    <xf numFmtId="193" fontId="42" fillId="0" borderId="2" xfId="2250" applyNumberFormat="1" applyFont="1" applyBorder="1" applyAlignment="1" applyProtection="1">
      <alignment horizontal="left" vertical="center"/>
      <protection locked="0"/>
    </xf>
    <xf numFmtId="199" fontId="42" fillId="0" borderId="2" xfId="2250" applyNumberFormat="1" applyFont="1" applyBorder="1" applyAlignment="1" applyProtection="1">
      <alignment horizontal="left" vertical="center"/>
      <protection locked="0"/>
    </xf>
    <xf numFmtId="0" fontId="17" fillId="0" borderId="22" xfId="2250" applyFont="1" applyBorder="1" applyProtection="1">
      <alignment vertical="center"/>
      <protection locked="0"/>
    </xf>
    <xf numFmtId="0" fontId="17" fillId="0" borderId="2" xfId="2250" applyFont="1" applyBorder="1" applyAlignment="1" applyProtection="1">
      <alignment horizontal="left" vertical="center"/>
      <protection locked="0"/>
    </xf>
    <xf numFmtId="0" fontId="17" fillId="0" borderId="6" xfId="2250" applyFont="1" applyBorder="1" applyProtection="1">
      <alignment vertical="center"/>
      <protection locked="0"/>
    </xf>
    <xf numFmtId="0" fontId="42" fillId="0" borderId="6" xfId="2250" applyFont="1" applyBorder="1" applyProtection="1">
      <alignment vertical="center"/>
      <protection locked="0"/>
    </xf>
    <xf numFmtId="0" fontId="17" fillId="0" borderId="6" xfId="2250" applyFont="1" applyFill="1" applyBorder="1" applyAlignment="1" applyProtection="1">
      <alignment vertical="center"/>
      <protection locked="0"/>
    </xf>
    <xf numFmtId="0" fontId="17" fillId="0" borderId="2" xfId="2250" applyFont="1" applyBorder="1" applyAlignment="1" applyProtection="1">
      <alignment vertical="center" wrapText="1"/>
      <protection locked="0"/>
    </xf>
    <xf numFmtId="198" fontId="17" fillId="0" borderId="2" xfId="2250" applyNumberFormat="1" applyFont="1" applyBorder="1" applyAlignment="1" applyProtection="1">
      <alignment horizontal="center" vertical="center" wrapText="1"/>
      <protection locked="0"/>
    </xf>
    <xf numFmtId="198" fontId="17" fillId="0" borderId="2" xfId="2250" applyNumberFormat="1" applyFont="1" applyFill="1" applyBorder="1" applyAlignment="1" applyProtection="1">
      <alignment horizontal="center" vertical="center" wrapText="1"/>
      <protection locked="0"/>
    </xf>
    <xf numFmtId="0" fontId="17" fillId="0" borderId="0" xfId="2250" applyFont="1">
      <alignment vertical="center"/>
    </xf>
    <xf numFmtId="3" fontId="17" fillId="0" borderId="2" xfId="2250" applyNumberFormat="1" applyFont="1" applyBorder="1" applyAlignment="1" applyProtection="1">
      <alignment horizontal="center" vertical="center"/>
      <protection locked="0"/>
    </xf>
    <xf numFmtId="3" fontId="17" fillId="0" borderId="2" xfId="2250" applyNumberFormat="1" applyFont="1" applyFill="1" applyBorder="1" applyAlignment="1" applyProtection="1">
      <alignment horizontal="center" vertical="center"/>
      <protection locked="0"/>
    </xf>
    <xf numFmtId="193" fontId="42" fillId="0" borderId="2" xfId="2250" applyNumberFormat="1" applyFont="1" applyBorder="1" applyAlignment="1">
      <alignment horizontal="center" vertical="center"/>
    </xf>
    <xf numFmtId="193" fontId="42" fillId="0" borderId="2" xfId="2250" applyNumberFormat="1" applyFont="1" applyFill="1" applyBorder="1" applyAlignment="1">
      <alignment horizontal="center" vertical="center"/>
    </xf>
    <xf numFmtId="0" fontId="31" fillId="0" borderId="0" xfId="2198" applyFont="1" applyAlignment="1" applyProtection="1">
      <alignment horizontal="center" vertical="center" shrinkToFit="1"/>
      <protection locked="0"/>
    </xf>
    <xf numFmtId="197" fontId="32" fillId="0" borderId="0" xfId="0" applyNumberFormat="1" applyFont="1" applyAlignment="1" applyProtection="1">
      <alignment horizontal="center" vertical="center"/>
      <protection locked="0"/>
    </xf>
    <xf numFmtId="199" fontId="32" fillId="0" borderId="0" xfId="0" applyNumberFormat="1" applyFont="1" applyAlignment="1" applyProtection="1">
      <alignment horizontal="center" vertical="center"/>
      <protection locked="0"/>
    </xf>
    <xf numFmtId="203" fontId="43" fillId="0" borderId="0" xfId="2259" applyNumberFormat="1" applyFont="1" applyAlignment="1" applyProtection="1">
      <alignment horizontal="right" vertical="center"/>
      <protection locked="0"/>
    </xf>
    <xf numFmtId="0" fontId="31" fillId="0" borderId="2" xfId="2198" applyFont="1" applyBorder="1" applyAlignment="1" applyProtection="1">
      <alignment horizontal="center" vertical="center" wrapText="1" shrinkToFit="1"/>
      <protection locked="0"/>
    </xf>
    <xf numFmtId="197" fontId="31" fillId="0" borderId="2" xfId="2198" applyNumberFormat="1" applyFont="1" applyBorder="1" applyAlignment="1" applyProtection="1">
      <alignment horizontal="center" vertical="center" wrapText="1" shrinkToFit="1"/>
      <protection locked="0"/>
    </xf>
    <xf numFmtId="199" fontId="31" fillId="0" borderId="2" xfId="2198" applyNumberFormat="1" applyFont="1" applyBorder="1" applyAlignment="1" applyProtection="1">
      <alignment horizontal="center" vertical="center" shrinkToFit="1"/>
      <protection locked="0"/>
    </xf>
    <xf numFmtId="0" fontId="32" fillId="0" borderId="2" xfId="0" applyFont="1" applyBorder="1" applyAlignment="1" applyProtection="1">
      <alignment vertical="center" wrapText="1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197" fontId="32" fillId="0" borderId="2" xfId="0" applyNumberFormat="1" applyFont="1" applyBorder="1" applyAlignment="1" applyProtection="1">
      <alignment horizontal="center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197" fontId="31" fillId="0" borderId="2" xfId="0" applyNumberFormat="1" applyFont="1" applyBorder="1" applyAlignment="1">
      <alignment horizontal="center" vertical="center" wrapText="1"/>
    </xf>
    <xf numFmtId="0" fontId="17" fillId="0" borderId="0" xfId="2198" applyFont="1" applyProtection="1">
      <alignment vertical="center"/>
      <protection locked="0"/>
    </xf>
    <xf numFmtId="0" fontId="42" fillId="0" borderId="0" xfId="2198" applyFont="1" applyAlignment="1" applyProtection="1">
      <alignment horizontal="center" shrinkToFit="1"/>
      <protection locked="0"/>
    </xf>
    <xf numFmtId="0" fontId="42" fillId="0" borderId="0" xfId="2198" applyFont="1" applyAlignment="1" applyProtection="1">
      <protection locked="0"/>
    </xf>
    <xf numFmtId="0" fontId="17" fillId="0" borderId="0" xfId="2198" applyFont="1" applyAlignment="1" applyProtection="1">
      <protection locked="0"/>
    </xf>
    <xf numFmtId="197" fontId="17" fillId="0" borderId="0" xfId="2198" applyNumberFormat="1" applyFont="1" applyAlignment="1" applyProtection="1">
      <protection locked="0"/>
    </xf>
    <xf numFmtId="0" fontId="46" fillId="0" borderId="0" xfId="2198" applyFont="1" applyAlignment="1" applyProtection="1">
      <alignment horizontal="center" vertical="center"/>
      <protection locked="0"/>
    </xf>
    <xf numFmtId="0" fontId="42" fillId="0" borderId="2" xfId="2198" applyFont="1" applyBorder="1" applyAlignment="1" applyProtection="1">
      <alignment horizontal="center" vertical="center" shrinkToFit="1"/>
      <protection locked="0"/>
    </xf>
    <xf numFmtId="197" fontId="42" fillId="0" borderId="2" xfId="2198" applyNumberFormat="1" applyFont="1" applyBorder="1" applyAlignment="1" applyProtection="1">
      <alignment horizontal="center" vertical="center" wrapText="1" shrinkToFit="1"/>
      <protection locked="0"/>
    </xf>
    <xf numFmtId="0" fontId="17" fillId="0" borderId="2" xfId="2198" applyFont="1" applyBorder="1" applyProtection="1">
      <alignment vertical="center"/>
      <protection locked="0"/>
    </xf>
    <xf numFmtId="197" fontId="17" fillId="0" borderId="2" xfId="2198" applyNumberFormat="1" applyFont="1" applyBorder="1" applyAlignment="1">
      <alignment horizontal="center" vertical="center"/>
    </xf>
    <xf numFmtId="199" fontId="17" fillId="0" borderId="2" xfId="2198" applyNumberFormat="1" applyFont="1" applyBorder="1" applyAlignment="1">
      <alignment horizontal="center" vertical="center"/>
    </xf>
    <xf numFmtId="200" fontId="17" fillId="0" borderId="2" xfId="2198" applyNumberFormat="1" applyFont="1" applyBorder="1" applyProtection="1">
      <alignment vertical="center"/>
      <protection locked="0"/>
    </xf>
    <xf numFmtId="201" fontId="32" fillId="0" borderId="2" xfId="2198" applyNumberFormat="1" applyFont="1" applyBorder="1" applyAlignment="1" applyProtection="1">
      <alignment horizontal="center" vertical="center"/>
      <protection locked="0"/>
    </xf>
    <xf numFmtId="201" fontId="17" fillId="0" borderId="2" xfId="0" applyNumberFormat="1" applyFont="1" applyBorder="1" applyAlignment="1" applyProtection="1">
      <alignment horizontal="center" vertical="center"/>
      <protection locked="0"/>
    </xf>
    <xf numFmtId="0" fontId="42" fillId="0" borderId="2" xfId="2198" applyFont="1" applyBorder="1" applyAlignment="1" applyProtection="1">
      <alignment horizontal="center" vertical="center"/>
      <protection locked="0"/>
    </xf>
    <xf numFmtId="197" fontId="42" fillId="0" borderId="2" xfId="2198" applyNumberFormat="1" applyFont="1" applyBorder="1" applyAlignment="1">
      <alignment horizontal="center" vertical="center"/>
    </xf>
    <xf numFmtId="199" fontId="42" fillId="0" borderId="2" xfId="2198" applyNumberFormat="1" applyFont="1" applyBorder="1" applyAlignment="1">
      <alignment horizontal="center" vertical="center"/>
    </xf>
    <xf numFmtId="0" fontId="24" fillId="0" borderId="0" xfId="2259" applyFont="1" applyAlignment="1" applyProtection="1">
      <alignment horizontal="center" vertical="center"/>
      <protection locked="0"/>
    </xf>
    <xf numFmtId="0" fontId="37" fillId="0" borderId="0" xfId="2259" applyFont="1" applyAlignment="1" applyProtection="1">
      <alignment horizontal="right" vertical="center"/>
      <protection locked="0"/>
    </xf>
    <xf numFmtId="1" fontId="31" fillId="0" borderId="2" xfId="2259" applyNumberFormat="1" applyFont="1" applyBorder="1" applyAlignment="1" applyProtection="1">
      <alignment horizontal="center" vertical="center"/>
      <protection locked="0"/>
    </xf>
    <xf numFmtId="197" fontId="31" fillId="0" borderId="2" xfId="2259" applyNumberFormat="1" applyFont="1" applyBorder="1" applyAlignment="1" applyProtection="1">
      <alignment horizontal="center" vertical="center" wrapText="1"/>
      <protection locked="0"/>
    </xf>
    <xf numFmtId="0" fontId="31" fillId="0" borderId="2" xfId="2259" applyFont="1" applyBorder="1" applyAlignment="1" applyProtection="1">
      <alignment horizontal="center" vertical="center"/>
      <protection locked="0"/>
    </xf>
    <xf numFmtId="0" fontId="32" fillId="0" borderId="2" xfId="2259" applyFont="1" applyBorder="1" applyAlignment="1" applyProtection="1">
      <alignment horizontal="center" vertical="center"/>
      <protection locked="0"/>
    </xf>
    <xf numFmtId="197" fontId="32" fillId="0" borderId="2" xfId="2259" applyNumberFormat="1" applyFont="1" applyBorder="1" applyAlignment="1">
      <alignment horizontal="center" vertical="center"/>
    </xf>
    <xf numFmtId="1" fontId="32" fillId="0" borderId="2" xfId="2259" applyNumberFormat="1" applyFont="1" applyBorder="1" applyAlignment="1" applyProtection="1">
      <alignment horizontal="left" vertical="center"/>
      <protection locked="0"/>
    </xf>
    <xf numFmtId="0" fontId="32" fillId="0" borderId="2" xfId="2259" applyFont="1" applyBorder="1" applyAlignment="1" applyProtection="1">
      <alignment horizontal="left" vertical="center"/>
      <protection locked="0"/>
    </xf>
    <xf numFmtId="3" fontId="32" fillId="0" borderId="2" xfId="0" applyNumberFormat="1" applyFont="1" applyBorder="1" applyAlignment="1" applyProtection="1">
      <alignment horizontal="left" vertical="center"/>
      <protection locked="0"/>
    </xf>
    <xf numFmtId="197" fontId="32" fillId="0" borderId="2" xfId="2259" applyNumberFormat="1" applyFont="1" applyBorder="1" applyAlignment="1" applyProtection="1">
      <alignment horizontal="center" vertical="center" wrapText="1"/>
      <protection locked="0"/>
    </xf>
    <xf numFmtId="197" fontId="32" fillId="0" borderId="2" xfId="2259" applyNumberFormat="1" applyFont="1" applyFill="1" applyBorder="1" applyAlignment="1" applyProtection="1">
      <alignment horizontal="center" vertical="center"/>
      <protection locked="0"/>
    </xf>
    <xf numFmtId="1" fontId="32" fillId="0" borderId="2" xfId="2259" applyNumberFormat="1" applyFont="1" applyFill="1" applyBorder="1" applyAlignment="1" applyProtection="1">
      <alignment horizontal="left" vertical="center"/>
      <protection locked="0"/>
    </xf>
    <xf numFmtId="197" fontId="32" fillId="0" borderId="2" xfId="2259" applyNumberFormat="1" applyFont="1" applyFill="1" applyBorder="1" applyAlignment="1">
      <alignment horizontal="center" vertical="center"/>
    </xf>
    <xf numFmtId="0" fontId="32" fillId="0" borderId="2" xfId="2259" applyFont="1" applyBorder="1" applyAlignment="1" applyProtection="1">
      <alignment vertical="center"/>
      <protection locked="0"/>
    </xf>
    <xf numFmtId="1" fontId="32" fillId="0" borderId="2" xfId="2259" applyNumberFormat="1" applyFont="1" applyFill="1" applyBorder="1" applyAlignment="1" applyProtection="1">
      <alignment vertical="center"/>
      <protection locked="0"/>
    </xf>
    <xf numFmtId="197" fontId="36" fillId="0" borderId="2" xfId="2259" applyNumberFormat="1" applyFont="1" applyBorder="1" applyAlignment="1" applyProtection="1">
      <alignment horizontal="center" vertical="center"/>
      <protection locked="0"/>
    </xf>
    <xf numFmtId="1" fontId="32" fillId="0" borderId="2" xfId="2259" applyNumberFormat="1" applyFont="1" applyBorder="1" applyAlignment="1" applyProtection="1">
      <alignment vertical="center"/>
      <protection locked="0"/>
    </xf>
    <xf numFmtId="0" fontId="47" fillId="0" borderId="0" xfId="0" applyFont="1" applyAlignment="1" applyProtection="1">
      <alignment vertical="center"/>
      <protection locked="0"/>
    </xf>
    <xf numFmtId="199" fontId="32" fillId="0" borderId="0" xfId="0" applyNumberFormat="1" applyFont="1" applyAlignment="1" applyProtection="1">
      <alignment vertical="center"/>
      <protection locked="0"/>
    </xf>
    <xf numFmtId="199" fontId="30" fillId="0" borderId="0" xfId="0" applyNumberFormat="1" applyFont="1" applyAlignment="1" applyProtection="1">
      <alignment horizontal="center" vertical="center"/>
      <protection locked="0"/>
    </xf>
    <xf numFmtId="199" fontId="47" fillId="0" borderId="0" xfId="0" applyNumberFormat="1" applyFont="1" applyAlignment="1" applyProtection="1">
      <alignment vertical="center"/>
      <protection locked="0"/>
    </xf>
    <xf numFmtId="199" fontId="37" fillId="0" borderId="0" xfId="0" applyNumberFormat="1" applyFont="1" applyAlignment="1" applyProtection="1">
      <alignment horizontal="right" vertical="center"/>
      <protection locked="0"/>
    </xf>
    <xf numFmtId="197" fontId="31" fillId="0" borderId="2" xfId="0" applyNumberFormat="1" applyFont="1" applyBorder="1" applyAlignment="1" applyProtection="1">
      <alignment horizontal="center" vertical="center" wrapText="1"/>
      <protection locked="0"/>
    </xf>
    <xf numFmtId="199" fontId="31" fillId="0" borderId="2" xfId="0" applyNumberFormat="1" applyFont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17" fillId="0" borderId="2" xfId="0" applyFont="1" applyBorder="1" applyAlignment="1" applyProtection="1">
      <alignment vertical="center"/>
      <protection locked="0"/>
    </xf>
    <xf numFmtId="193" fontId="32" fillId="0" borderId="0" xfId="0" applyNumberFormat="1" applyFont="1" applyAlignment="1" applyProtection="1">
      <alignment vertical="center"/>
      <protection locked="0"/>
    </xf>
    <xf numFmtId="200" fontId="17" fillId="0" borderId="2" xfId="0" applyNumberFormat="1" applyFont="1" applyBorder="1" applyAlignment="1" applyProtection="1">
      <alignment vertical="center"/>
      <protection locked="0"/>
    </xf>
    <xf numFmtId="0" fontId="32" fillId="0" borderId="0" xfId="0" applyFont="1" applyAlignment="1" applyProtection="1">
      <alignment vertical="center" shrinkToFit="1"/>
      <protection locked="0"/>
    </xf>
    <xf numFmtId="49" fontId="17" fillId="0" borderId="2" xfId="2236" applyNumberFormat="1" applyFont="1" applyBorder="1" applyAlignment="1" applyProtection="1" quotePrefix="1">
      <alignment horizontal="center" vertical="center" wrapText="1"/>
      <protection locked="0"/>
    </xf>
    <xf numFmtId="0" fontId="35" fillId="0" borderId="2" xfId="2236" applyBorder="1" applyAlignment="1" applyProtection="1" quotePrefix="1">
      <alignment horizontal="center" vertical="center"/>
      <protection locked="0"/>
    </xf>
    <xf numFmtId="0" fontId="7" fillId="0" borderId="2" xfId="0" applyFont="1" applyFill="1" applyBorder="1" applyAlignment="1" applyProtection="1" quotePrefix="1">
      <alignment horizontal="center" vertical="center" wrapText="1"/>
      <protection locked="0"/>
    </xf>
    <xf numFmtId="0" fontId="7" fillId="0" borderId="2" xfId="2242" applyFont="1" applyFill="1" applyBorder="1" applyAlignment="1" applyProtection="1" quotePrefix="1">
      <alignment horizontal="center" vertical="center" wrapText="1"/>
      <protection locked="0"/>
    </xf>
  </cellXfs>
  <cellStyles count="28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 " xfId="49"/>
    <cellStyle name=" _2011结算单定稿" xfId="50"/>
    <cellStyle name=" _2013年" xfId="51"/>
    <cellStyle name=" _报市长" xfId="52"/>
    <cellStyle name=" _汇报姜局2.16" xfId="53"/>
    <cellStyle name=" _基金平衡表2.3" xfId="54"/>
    <cellStyle name=" _基金平衡表5.8" xfId="55"/>
    <cellStyle name=" _人大汇报5.8" xfId="56"/>
    <cellStyle name=" _人大汇报5.8_2013年教科文科预算表" xfId="57"/>
    <cellStyle name=" _市直提前告知" xfId="58"/>
    <cellStyle name=" _市直提前告知_2013年教科文科预算表" xfId="59"/>
    <cellStyle name=" _一审汇总" xfId="60"/>
    <cellStyle name=" _一审汇总1.27" xfId="61"/>
    <cellStyle name=" _增消两税2012" xfId="62"/>
    <cellStyle name="??" xfId="63"/>
    <cellStyle name="???" xfId="64"/>
    <cellStyle name="????" xfId="65"/>
    <cellStyle name="???_2011结算单定稿" xfId="66"/>
    <cellStyle name="???¨" xfId="67"/>
    <cellStyle name="???¨¤" xfId="68"/>
    <cellStyle name="???§??" xfId="69"/>
    <cellStyle name="???à" xfId="70"/>
    <cellStyle name="???à¨" xfId="71"/>
    <cellStyle name="??_2011结算单定稿" xfId="72"/>
    <cellStyle name="??¡" xfId="73"/>
    <cellStyle name="??¡à¨" xfId="74"/>
    <cellStyle name="??¨" xfId="75"/>
    <cellStyle name="??¨???" xfId="76"/>
    <cellStyle name="??¨_2011结算单定稿" xfId="77"/>
    <cellStyle name="??¨′" xfId="78"/>
    <cellStyle name="??¨¬" xfId="79"/>
    <cellStyle name="??¨¬???" xfId="80"/>
    <cellStyle name="??¨¬_2011结算单定稿" xfId="81"/>
    <cellStyle name="??±" xfId="82"/>
    <cellStyle name="??±ò[" xfId="83"/>
    <cellStyle name="??ì" xfId="84"/>
    <cellStyle name="??ì???" xfId="85"/>
    <cellStyle name="??ì??[" xfId="86"/>
    <cellStyle name="??ì_2011结算单定稿" xfId="87"/>
    <cellStyle name="?¡ì?" xfId="88"/>
    <cellStyle name="?¡ì??¡¤" xfId="89"/>
    <cellStyle name="?¡ì?_2011结算单定稿" xfId="90"/>
    <cellStyle name="?§" xfId="91"/>
    <cellStyle name="?§?" xfId="92"/>
    <cellStyle name="?§??" xfId="93"/>
    <cellStyle name="?§??[" xfId="94"/>
    <cellStyle name="?§??[0" xfId="95"/>
    <cellStyle name="?§??_2011结算单定稿" xfId="96"/>
    <cellStyle name="?§??·" xfId="97"/>
    <cellStyle name="?§?_2011结算单定稿" xfId="98"/>
    <cellStyle name="?§_2011结算单定稿" xfId="99"/>
    <cellStyle name="?鹎%U龡&amp;H齲_x0001_C铣_x0014__x0007__x0001__x0001_" xfId="100"/>
    <cellStyle name="_05" xfId="101"/>
    <cellStyle name="_05_2011结算单定稿" xfId="102"/>
    <cellStyle name="_05_2013年" xfId="103"/>
    <cellStyle name="_05_报市长" xfId="104"/>
    <cellStyle name="_05_汇报姜局2.16" xfId="105"/>
    <cellStyle name="_05_基金平衡表2.3" xfId="106"/>
    <cellStyle name="_05_基金平衡表5.8" xfId="107"/>
    <cellStyle name="_05_人大汇报5.8" xfId="108"/>
    <cellStyle name="_05_人大汇报5.8_2013年教科文科预算表" xfId="109"/>
    <cellStyle name="_05_市直提前告知" xfId="110"/>
    <cellStyle name="_05_市直提前告知_2013年教科文科预算表" xfId="111"/>
    <cellStyle name="_05_一审汇总" xfId="112"/>
    <cellStyle name="_05_一审汇总1.27" xfId="113"/>
    <cellStyle name="_05_增消两税2012" xfId="114"/>
    <cellStyle name="_05预算类" xfId="115"/>
    <cellStyle name="_1" xfId="116"/>
    <cellStyle name="_13" xfId="117"/>
    <cellStyle name="_13-19" xfId="118"/>
    <cellStyle name="_13-19(1)" xfId="119"/>
    <cellStyle name="_16" xfId="120"/>
    <cellStyle name="_17" xfId="121"/>
    <cellStyle name="_17_2011结算单定稿" xfId="122"/>
    <cellStyle name="_17_2013年" xfId="123"/>
    <cellStyle name="_17_报市长" xfId="124"/>
    <cellStyle name="_17_汇报姜局2.16" xfId="125"/>
    <cellStyle name="_17_基金平衡表2.3" xfId="126"/>
    <cellStyle name="_17_基金平衡表5.8" xfId="127"/>
    <cellStyle name="_17_人大汇报5.8" xfId="128"/>
    <cellStyle name="_17_人大汇报5.8_2013年教科文科预算表" xfId="129"/>
    <cellStyle name="_17_市直提前告知" xfId="130"/>
    <cellStyle name="_17_市直提前告知_2013年教科文科预算表" xfId="131"/>
    <cellStyle name="_17_一审汇总" xfId="132"/>
    <cellStyle name="_17_一审汇总1.27" xfId="133"/>
    <cellStyle name="_17_增消两税2012" xfId="134"/>
    <cellStyle name="_2003-17" xfId="135"/>
    <cellStyle name="_2003-17_2011结算单定稿" xfId="136"/>
    <cellStyle name="_2003-17_2013年" xfId="137"/>
    <cellStyle name="_2003-17_报市长" xfId="138"/>
    <cellStyle name="_2003-17_汇报姜局2.16" xfId="139"/>
    <cellStyle name="_2003-17_基金平衡表2.3" xfId="140"/>
    <cellStyle name="_2003-17_基金平衡表5.8" xfId="141"/>
    <cellStyle name="_2003-17_人大汇报5.8" xfId="142"/>
    <cellStyle name="_2003-17_人大汇报5.8_2013年教科文科预算表" xfId="143"/>
    <cellStyle name="_2003-17_市直提前告知" xfId="144"/>
    <cellStyle name="_2003-17_市直提前告知_2013年教科文科预算表" xfId="145"/>
    <cellStyle name="_2003-17_一审汇总" xfId="146"/>
    <cellStyle name="_2003-17_一审汇总1.27" xfId="147"/>
    <cellStyle name="_2003-17_增消两税2012" xfId="148"/>
    <cellStyle name="_2005-09" xfId="149"/>
    <cellStyle name="_2005-09_2011结算单定稿" xfId="150"/>
    <cellStyle name="_2005-09_2013年" xfId="151"/>
    <cellStyle name="_2005-09_报市长" xfId="152"/>
    <cellStyle name="_2005-09_汇报姜局2.16" xfId="153"/>
    <cellStyle name="_2005-09_基金平衡表2.3" xfId="154"/>
    <cellStyle name="_2005-09_基金平衡表5.8" xfId="155"/>
    <cellStyle name="_2005-09_人大汇报5.8" xfId="156"/>
    <cellStyle name="_2005-09_人大汇报5.8_2013年教科文科预算表" xfId="157"/>
    <cellStyle name="_2005-09_市直提前告知" xfId="158"/>
    <cellStyle name="_2005-09_市直提前告知_2013年教科文科预算表" xfId="159"/>
    <cellStyle name="_2005-09_一审汇总" xfId="160"/>
    <cellStyle name="_2005-09_一审汇总1.27" xfId="161"/>
    <cellStyle name="_2005-09_增消两税2012" xfId="162"/>
    <cellStyle name="_2005-17" xfId="163"/>
    <cellStyle name="_2005-17_2011结算单定稿" xfId="164"/>
    <cellStyle name="_2005-17_2013年" xfId="165"/>
    <cellStyle name="_2005-17_报市长" xfId="166"/>
    <cellStyle name="_2005-17_汇报姜局2.16" xfId="167"/>
    <cellStyle name="_2005-17_基金平衡表2.3" xfId="168"/>
    <cellStyle name="_2005-17_基金平衡表5.8" xfId="169"/>
    <cellStyle name="_2005-17_人大汇报5.8" xfId="170"/>
    <cellStyle name="_2005-17_人大汇报5.8_2013年教科文科预算表" xfId="171"/>
    <cellStyle name="_2005-17_市直提前告知" xfId="172"/>
    <cellStyle name="_2005-17_市直提前告知_2013年教科文科预算表" xfId="173"/>
    <cellStyle name="_2005-17_一审汇总" xfId="174"/>
    <cellStyle name="_2005-17_一审汇总1.27" xfId="175"/>
    <cellStyle name="_2005-17_增消两税2012" xfId="176"/>
    <cellStyle name="_2005-18" xfId="177"/>
    <cellStyle name="_2005-18_2011结算单定稿" xfId="178"/>
    <cellStyle name="_2005-18_2013年" xfId="179"/>
    <cellStyle name="_2005-18_报市长" xfId="180"/>
    <cellStyle name="_2005-18_汇报姜局2.16" xfId="181"/>
    <cellStyle name="_2005-18_基金平衡表2.3" xfId="182"/>
    <cellStyle name="_2005-18_基金平衡表5.8" xfId="183"/>
    <cellStyle name="_2005-18_人大汇报5.8" xfId="184"/>
    <cellStyle name="_2005-18_人大汇报5.8_2013年教科文科预算表" xfId="185"/>
    <cellStyle name="_2005-18_市直提前告知" xfId="186"/>
    <cellStyle name="_2005-18_市直提前告知_2013年教科文科预算表" xfId="187"/>
    <cellStyle name="_2005-18_一审汇总" xfId="188"/>
    <cellStyle name="_2005-18_一审汇总1.27" xfId="189"/>
    <cellStyle name="_2005-18_增消两税2012" xfId="190"/>
    <cellStyle name="_2005-19" xfId="191"/>
    <cellStyle name="_2005-19_2011结算单定稿" xfId="192"/>
    <cellStyle name="_2005-19_2013年" xfId="193"/>
    <cellStyle name="_2005-19_报市长" xfId="194"/>
    <cellStyle name="_2005-19_汇报姜局2.16" xfId="195"/>
    <cellStyle name="_2005-19_基金平衡表2.3" xfId="196"/>
    <cellStyle name="_2005-19_基金平衡表5.8" xfId="197"/>
    <cellStyle name="_2005-19_人大汇报5.8" xfId="198"/>
    <cellStyle name="_2005-19_人大汇报5.8_2013年教科文科预算表" xfId="199"/>
    <cellStyle name="_2005-19_市直提前告知" xfId="200"/>
    <cellStyle name="_2005-19_市直提前告知_2013年教科文科预算表" xfId="201"/>
    <cellStyle name="_2005-19_一审汇总" xfId="202"/>
    <cellStyle name="_2005-19_一审汇总1.27" xfId="203"/>
    <cellStyle name="_2005-19_增消两税2012" xfId="204"/>
    <cellStyle name="_2006-2" xfId="205"/>
    <cellStyle name="_2006-2_2011结算单定稿" xfId="206"/>
    <cellStyle name="_2006-2_2013年" xfId="207"/>
    <cellStyle name="_2006-2_报市长" xfId="208"/>
    <cellStyle name="_2006-2_汇报姜局2.16" xfId="209"/>
    <cellStyle name="_2006-2_基金平衡表2.3" xfId="210"/>
    <cellStyle name="_2006-2_基金平衡表5.8" xfId="211"/>
    <cellStyle name="_2006-2_人大汇报5.8" xfId="212"/>
    <cellStyle name="_2006-2_人大汇报5.8_2013年教科文科预算表" xfId="213"/>
    <cellStyle name="_2006-2_市直提前告知" xfId="214"/>
    <cellStyle name="_2006-2_市直提前告知_2013年教科文科预算表" xfId="215"/>
    <cellStyle name="_2006-2_一审汇总" xfId="216"/>
    <cellStyle name="_2006-2_一审汇总1.27" xfId="217"/>
    <cellStyle name="_2006-2_增消两税2012" xfId="218"/>
    <cellStyle name="_2009年基本建设资金支出预算(草案)3.3" xfId="219"/>
    <cellStyle name="_2009年预算所有打印表格汇总(装订稿)" xfId="220"/>
    <cellStyle name="_2010.10.30" xfId="221"/>
    <cellStyle name="_2010省对市县转移支付测算表(10-21）" xfId="222"/>
    <cellStyle name="_2011结算单" xfId="223"/>
    <cellStyle name="_2011年预算业务专项经费审核表（第六稿）" xfId="224"/>
    <cellStyle name="_2011年预算业务专项经费审核表（第十稿）" xfId="225"/>
    <cellStyle name="_2012结转明细表" xfId="226"/>
    <cellStyle name="_2013年" xfId="227"/>
    <cellStyle name="_29" xfId="228"/>
    <cellStyle name="_29_2011结算单定稿" xfId="229"/>
    <cellStyle name="_29_2013年" xfId="230"/>
    <cellStyle name="_29_报市长" xfId="231"/>
    <cellStyle name="_29_汇报姜局2.16" xfId="232"/>
    <cellStyle name="_29_基金平衡表2.3" xfId="233"/>
    <cellStyle name="_29_基金平衡表5.8" xfId="234"/>
    <cellStyle name="_29_人大汇报5.8" xfId="235"/>
    <cellStyle name="_29_人大汇报5.8_2013年教科文科预算表" xfId="236"/>
    <cellStyle name="_29_市直提前告知" xfId="237"/>
    <cellStyle name="_29_市直提前告知_2013年教科文科预算表" xfId="238"/>
    <cellStyle name="_29_一审汇总" xfId="239"/>
    <cellStyle name="_29_一审汇总1.27" xfId="240"/>
    <cellStyle name="_29_增消两税2012" xfId="241"/>
    <cellStyle name="_999" xfId="242"/>
    <cellStyle name="_Book1" xfId="243"/>
    <cellStyle name="_Book3" xfId="244"/>
    <cellStyle name="_Book3_2011结算单定稿" xfId="245"/>
    <cellStyle name="_Book3_2013年" xfId="246"/>
    <cellStyle name="_Book3_报市长" xfId="247"/>
    <cellStyle name="_Book3_汇报姜局2.16" xfId="248"/>
    <cellStyle name="_Book3_基金平衡表2.3" xfId="249"/>
    <cellStyle name="_Book3_基金平衡表5.8" xfId="250"/>
    <cellStyle name="_Book3_人大汇报5.8" xfId="251"/>
    <cellStyle name="_Book3_人大汇报5.8_2013年教科文科预算表" xfId="252"/>
    <cellStyle name="_Book3_市直提前告知" xfId="253"/>
    <cellStyle name="_Book3_市直提前告知_2013年教科文科预算表" xfId="254"/>
    <cellStyle name="_Book3_一审汇总" xfId="255"/>
    <cellStyle name="_Book3_一审汇总1.27" xfId="256"/>
    <cellStyle name="_Book3_增消两税2012" xfId="257"/>
    <cellStyle name="_ET_STYLE_NoName_00_" xfId="258"/>
    <cellStyle name="_ET_STYLE_NoName_00__2012年市本级基建预算（草案）20120128" xfId="259"/>
    <cellStyle name="_ET_STYLE_NoName_00__2012年市政府投资建议计划（上人代会后修改）" xfId="260"/>
    <cellStyle name="_NJ09-05" xfId="261"/>
    <cellStyle name="_NJ09-05_2011结算单定稿" xfId="262"/>
    <cellStyle name="_NJ09-05_2013年" xfId="263"/>
    <cellStyle name="_NJ09-05_报市长" xfId="264"/>
    <cellStyle name="_NJ09-05_汇报姜局2.16" xfId="265"/>
    <cellStyle name="_NJ09-05_基金平衡表2.3" xfId="266"/>
    <cellStyle name="_NJ09-05_基金平衡表5.8" xfId="267"/>
    <cellStyle name="_NJ09-05_人大汇报5.8" xfId="268"/>
    <cellStyle name="_NJ09-05_人大汇报5.8_2013年教科文科预算表" xfId="269"/>
    <cellStyle name="_NJ09-05_市直提前告知" xfId="270"/>
    <cellStyle name="_NJ09-05_市直提前告知_2013年教科文科预算表" xfId="271"/>
    <cellStyle name="_NJ09-05_一审汇总" xfId="272"/>
    <cellStyle name="_NJ09-05_一审汇总1.27" xfId="273"/>
    <cellStyle name="_NJ09-05_增消两税2012" xfId="274"/>
    <cellStyle name="_NJ17-06" xfId="275"/>
    <cellStyle name="_NJ17-06_2011结算单定稿" xfId="276"/>
    <cellStyle name="_NJ17-06_2013年" xfId="277"/>
    <cellStyle name="_NJ17-06_报市长" xfId="278"/>
    <cellStyle name="_NJ17-06_汇报姜局2.16" xfId="279"/>
    <cellStyle name="_NJ17-06_基金平衡表2.3" xfId="280"/>
    <cellStyle name="_NJ17-06_基金平衡表5.8" xfId="281"/>
    <cellStyle name="_NJ17-06_人大汇报5.8" xfId="282"/>
    <cellStyle name="_NJ17-06_人大汇报5.8_2013年教科文科预算表" xfId="283"/>
    <cellStyle name="_NJ17-06_市直提前告知" xfId="284"/>
    <cellStyle name="_NJ17-06_市直提前告知_2013年教科文科预算表" xfId="285"/>
    <cellStyle name="_NJ17-06_一审汇总" xfId="286"/>
    <cellStyle name="_NJ17-06_一审汇总1.27" xfId="287"/>
    <cellStyle name="_NJ17-06_增消两税2012" xfId="288"/>
    <cellStyle name="_NJ17-24" xfId="289"/>
    <cellStyle name="_NJ17-24_2011结算单定稿" xfId="290"/>
    <cellStyle name="_NJ17-24_2013年" xfId="291"/>
    <cellStyle name="_NJ17-24_报市长" xfId="292"/>
    <cellStyle name="_NJ17-24_汇报姜局2.16" xfId="293"/>
    <cellStyle name="_NJ17-24_基金平衡表2.3" xfId="294"/>
    <cellStyle name="_NJ17-24_基金平衡表5.8" xfId="295"/>
    <cellStyle name="_NJ17-24_人大汇报5.8" xfId="296"/>
    <cellStyle name="_NJ17-24_人大汇报5.8_2013年教科文科预算表" xfId="297"/>
    <cellStyle name="_NJ17-24_市直提前告知" xfId="298"/>
    <cellStyle name="_NJ17-24_市直提前告知_2013年教科文科预算表" xfId="299"/>
    <cellStyle name="_NJ17-24_一审汇总" xfId="300"/>
    <cellStyle name="_NJ17-24_一审汇总1.27" xfId="301"/>
    <cellStyle name="_NJ17-24_增消两税2012" xfId="302"/>
    <cellStyle name="_NJ17-25" xfId="303"/>
    <cellStyle name="_NJ17-25_2011结算单定稿" xfId="304"/>
    <cellStyle name="_NJ17-25_2013年" xfId="305"/>
    <cellStyle name="_NJ17-25_报市长" xfId="306"/>
    <cellStyle name="_NJ17-25_汇报姜局2.16" xfId="307"/>
    <cellStyle name="_NJ17-25_基金平衡表2.3" xfId="308"/>
    <cellStyle name="_NJ17-25_基金平衡表5.8" xfId="309"/>
    <cellStyle name="_NJ17-25_人大汇报5.8" xfId="310"/>
    <cellStyle name="_NJ17-25_人大汇报5.8_2013年教科文科预算表" xfId="311"/>
    <cellStyle name="_NJ17-25_市直提前告知" xfId="312"/>
    <cellStyle name="_NJ17-25_市直提前告知_2013年教科文科预算表" xfId="313"/>
    <cellStyle name="_NJ17-25_一审汇总" xfId="314"/>
    <cellStyle name="_NJ17-25_一审汇总1.27" xfId="315"/>
    <cellStyle name="_NJ17-25_增消两税2012" xfId="316"/>
    <cellStyle name="_NJ17-26" xfId="317"/>
    <cellStyle name="_NJ17-26_2011结算单定稿" xfId="318"/>
    <cellStyle name="_NJ17-26_2013年" xfId="319"/>
    <cellStyle name="_NJ17-26_报市长" xfId="320"/>
    <cellStyle name="_NJ17-26_汇报姜局2.16" xfId="321"/>
    <cellStyle name="_NJ17-26_基金平衡表2.3" xfId="322"/>
    <cellStyle name="_NJ17-26_基金平衡表5.8" xfId="323"/>
    <cellStyle name="_NJ17-26_人大汇报5.8" xfId="324"/>
    <cellStyle name="_NJ17-26_人大汇报5.8_2013年教科文科预算表" xfId="325"/>
    <cellStyle name="_NJ17-26_市直提前告知" xfId="326"/>
    <cellStyle name="_NJ17-26_市直提前告知_2013年教科文科预算表" xfId="327"/>
    <cellStyle name="_NJ17-26_一审汇总" xfId="328"/>
    <cellStyle name="_NJ17-26_一审汇总1.27" xfId="329"/>
    <cellStyle name="_NJ17-26_增消两税2012" xfId="330"/>
    <cellStyle name="_NJ18-13" xfId="331"/>
    <cellStyle name="_NJ18-13_2011结算单定稿" xfId="332"/>
    <cellStyle name="_NJ18-13_2013年" xfId="333"/>
    <cellStyle name="_NJ18-13_报市长" xfId="334"/>
    <cellStyle name="_NJ18-13_汇报姜局2.16" xfId="335"/>
    <cellStyle name="_NJ18-13_基金平衡表2.3" xfId="336"/>
    <cellStyle name="_NJ18-13_基金平衡表5.8" xfId="337"/>
    <cellStyle name="_NJ18-13_人大汇报5.8" xfId="338"/>
    <cellStyle name="_NJ18-13_人大汇报5.8_2013年教科文科预算表" xfId="339"/>
    <cellStyle name="_NJ18-13_市直提前告知" xfId="340"/>
    <cellStyle name="_NJ18-13_市直提前告知_2013年教科文科预算表" xfId="341"/>
    <cellStyle name="_NJ18-13_一审汇总" xfId="342"/>
    <cellStyle name="_NJ18-13_一审汇总1.27" xfId="343"/>
    <cellStyle name="_NJ18-13_增消两税2012" xfId="344"/>
    <cellStyle name="_NJ18-27" xfId="345"/>
    <cellStyle name="_NJ18-27_2011结算单定稿" xfId="346"/>
    <cellStyle name="_NJ18-27_2013年" xfId="347"/>
    <cellStyle name="_NJ18-27_报市长" xfId="348"/>
    <cellStyle name="_NJ18-27_汇报姜局2.16" xfId="349"/>
    <cellStyle name="_NJ18-27_基金平衡表2.3" xfId="350"/>
    <cellStyle name="_NJ18-27_基金平衡表5.8" xfId="351"/>
    <cellStyle name="_NJ18-27_人大汇报5.8" xfId="352"/>
    <cellStyle name="_NJ18-27_人大汇报5.8_2013年教科文科预算表" xfId="353"/>
    <cellStyle name="_NJ18-27_市直提前告知" xfId="354"/>
    <cellStyle name="_NJ18-27_市直提前告知_2013年教科文科预算表" xfId="355"/>
    <cellStyle name="_NJ18-27_一审汇总" xfId="356"/>
    <cellStyle name="_NJ18-27_一审汇总1.27" xfId="357"/>
    <cellStyle name="_NJ18-27_增消两税2012" xfId="358"/>
    <cellStyle name="_报市长" xfId="359"/>
    <cellStyle name="_定稿" xfId="360"/>
    <cellStyle name="_定稿_2011结算单定稿" xfId="361"/>
    <cellStyle name="_定稿_2013年" xfId="362"/>
    <cellStyle name="_定稿_报市长" xfId="363"/>
    <cellStyle name="_定稿_汇报姜局2.16" xfId="364"/>
    <cellStyle name="_定稿_基金平衡表2.3" xfId="365"/>
    <cellStyle name="_定稿_基金平衡表5.8" xfId="366"/>
    <cellStyle name="_定稿_人大汇报5.8" xfId="367"/>
    <cellStyle name="_定稿_人大汇报5.8_2013年教科文科预算表" xfId="368"/>
    <cellStyle name="_定稿_市直提前告知" xfId="369"/>
    <cellStyle name="_定稿_市直提前告知_2013年教科文科预算表" xfId="370"/>
    <cellStyle name="_定稿_一审汇总" xfId="371"/>
    <cellStyle name="_定稿_一审汇总1.27" xfId="372"/>
    <cellStyle name="_定稿_增消两税2012" xfId="373"/>
    <cellStyle name="_分市分省GDP" xfId="374"/>
    <cellStyle name="_分市分省GDP_2011结算单定稿" xfId="375"/>
    <cellStyle name="_分市分省GDP_2013年" xfId="376"/>
    <cellStyle name="_分市分省GDP_报市长" xfId="377"/>
    <cellStyle name="_分市分省GDP_汇报姜局2.16" xfId="378"/>
    <cellStyle name="_分市分省GDP_基金平衡表2.3" xfId="379"/>
    <cellStyle name="_分市分省GDP_基金平衡表5.8" xfId="380"/>
    <cellStyle name="_分市分省GDP_人大汇报5.8" xfId="381"/>
    <cellStyle name="_分市分省GDP_人大汇报5.8_2013年教科文科预算表" xfId="382"/>
    <cellStyle name="_分市分省GDP_市直提前告知" xfId="383"/>
    <cellStyle name="_分市分省GDP_市直提前告知_2013年教科文科预算表" xfId="384"/>
    <cellStyle name="_分市分省GDP_一审汇总" xfId="385"/>
    <cellStyle name="_分市分省GDP_一审汇总1.27" xfId="386"/>
    <cellStyle name="_分市分省GDP_增消两税2012" xfId="387"/>
    <cellStyle name="_副本2006-2" xfId="388"/>
    <cellStyle name="_副本2006-2_2011结算单定稿" xfId="389"/>
    <cellStyle name="_副本2006-2_2013年" xfId="390"/>
    <cellStyle name="_副本2006-2_报市长" xfId="391"/>
    <cellStyle name="_副本2006-2_汇报姜局2.16" xfId="392"/>
    <cellStyle name="_副本2006-2_基金平衡表2.3" xfId="393"/>
    <cellStyle name="_副本2006-2_基金平衡表5.8" xfId="394"/>
    <cellStyle name="_副本2006-2_人大汇报5.8" xfId="395"/>
    <cellStyle name="_副本2006-2_人大汇报5.8_2013年教科文科预算表" xfId="396"/>
    <cellStyle name="_副本2006-2_市直提前告知" xfId="397"/>
    <cellStyle name="_副本2006-2_市直提前告知_2013年教科文科预算表" xfId="398"/>
    <cellStyle name="_副本2006-2_一审汇总" xfId="399"/>
    <cellStyle name="_副本2006-2_一审汇总1.27" xfId="400"/>
    <cellStyle name="_副本2006-2_增消两税2012" xfId="401"/>
    <cellStyle name="_副本2006-2新" xfId="402"/>
    <cellStyle name="_副本2006-2新_2011结算单定稿" xfId="403"/>
    <cellStyle name="_副本2006-2新_2013年" xfId="404"/>
    <cellStyle name="_副本2006-2新_报市长" xfId="405"/>
    <cellStyle name="_副本2006-2新_汇报姜局2.16" xfId="406"/>
    <cellStyle name="_副本2006-2新_基金平衡表2.3" xfId="407"/>
    <cellStyle name="_副本2006-2新_基金平衡表5.8" xfId="408"/>
    <cellStyle name="_副本2006-2新_人大汇报5.8" xfId="409"/>
    <cellStyle name="_副本2006-2新_人大汇报5.8_2013年教科文科预算表" xfId="410"/>
    <cellStyle name="_副本2006-2新_市直提前告知" xfId="411"/>
    <cellStyle name="_副本2006-2新_市直提前告知_2013年教科文科预算表" xfId="412"/>
    <cellStyle name="_副本2006-2新_一审汇总" xfId="413"/>
    <cellStyle name="_副本2006-2新_一审汇总1.27" xfId="414"/>
    <cellStyle name="_副本2006-2新_增消两税2012" xfId="415"/>
    <cellStyle name="_汇报姜局2.16" xfId="416"/>
    <cellStyle name="_基建" xfId="417"/>
    <cellStyle name="_基金平衡表2.3" xfId="418"/>
    <cellStyle name="_基金平衡表5.8" xfId="419"/>
    <cellStyle name="_接转" xfId="420"/>
    <cellStyle name="_结转" xfId="421"/>
    <cellStyle name="_科目（第四稿）" xfId="422"/>
    <cellStyle name="_人大汇报5.8" xfId="423"/>
    <cellStyle name="_省定集聚区收入基数" xfId="424"/>
    <cellStyle name="_市直提前告知" xfId="425"/>
    <cellStyle name="_一审汇总" xfId="426"/>
    <cellStyle name="_一审汇总1.27" xfId="427"/>
    <cellStyle name="_泽光09年结转" xfId="428"/>
    <cellStyle name="_泽光表" xfId="429"/>
    <cellStyle name="_转移支付" xfId="430"/>
    <cellStyle name="_综合(删除版)2" xfId="431"/>
    <cellStyle name="_综合数据" xfId="432"/>
    <cellStyle name="_综合数据_2011结算单定稿" xfId="433"/>
    <cellStyle name="_综合数据_2013年" xfId="434"/>
    <cellStyle name="_综合数据_报市长" xfId="435"/>
    <cellStyle name="_综合数据_汇报姜局2.16" xfId="436"/>
    <cellStyle name="_综合数据_基金平衡表2.3" xfId="437"/>
    <cellStyle name="_综合数据_基金平衡表5.8" xfId="438"/>
    <cellStyle name="_综合数据_人大汇报5.8" xfId="439"/>
    <cellStyle name="_综合数据_人大汇报5.8_2013年教科文科预算表" xfId="440"/>
    <cellStyle name="_综合数据_市直提前告知" xfId="441"/>
    <cellStyle name="_综合数据_市直提前告知_2013年教科文科预算表" xfId="442"/>
    <cellStyle name="_综合数据_一审汇总" xfId="443"/>
    <cellStyle name="_综合数据_一审汇总1.27" xfId="444"/>
    <cellStyle name="_综合数据_增消两税2012" xfId="445"/>
    <cellStyle name="_纵横对比" xfId="446"/>
    <cellStyle name="¡ã¨" xfId="447"/>
    <cellStyle name="»õ" xfId="448"/>
    <cellStyle name="»õ±ò" xfId="449"/>
    <cellStyle name="»õ±ò[" xfId="450"/>
    <cellStyle name="»õ±ò[0]" xfId="451"/>
    <cellStyle name="»õ±ò_10" xfId="452"/>
    <cellStyle name="°" xfId="453"/>
    <cellStyle name="°_05" xfId="454"/>
    <cellStyle name="°_05_2011结算单定稿" xfId="455"/>
    <cellStyle name="°_05_2013年" xfId="456"/>
    <cellStyle name="°_05_报市长" xfId="457"/>
    <cellStyle name="°_05_汇报姜局2.16" xfId="458"/>
    <cellStyle name="°_05_基金平衡表2.3" xfId="459"/>
    <cellStyle name="°_05_基金平衡表5.8" xfId="460"/>
    <cellStyle name="°_05_人大汇报5.8" xfId="461"/>
    <cellStyle name="°_05_人大汇报5.8_2013年教科文科预算表" xfId="462"/>
    <cellStyle name="°_05_市直提前告知" xfId="463"/>
    <cellStyle name="°_05_市直提前告知_2013年教科文科预算表" xfId="464"/>
    <cellStyle name="°_05_一审汇总" xfId="465"/>
    <cellStyle name="°_05_一审汇总1.27" xfId="466"/>
    <cellStyle name="°_05_增消两税2012" xfId="467"/>
    <cellStyle name="°_1" xfId="468"/>
    <cellStyle name="°_1_2011结算单定稿" xfId="469"/>
    <cellStyle name="°_1_2013年" xfId="470"/>
    <cellStyle name="°_1_报市长" xfId="471"/>
    <cellStyle name="°_1_汇报姜局2.16" xfId="472"/>
    <cellStyle name="°_1_基金平衡表2.3" xfId="473"/>
    <cellStyle name="°_1_基金平衡表5.8" xfId="474"/>
    <cellStyle name="°_1_人大汇报5.8" xfId="475"/>
    <cellStyle name="°_1_人大汇报5.8_2013年教科文科预算表" xfId="476"/>
    <cellStyle name="°_1_市直提前告知" xfId="477"/>
    <cellStyle name="°_1_市直提前告知_2013年教科文科预算表" xfId="478"/>
    <cellStyle name="°_1_一审汇总" xfId="479"/>
    <cellStyle name="°_1_一审汇总1.27" xfId="480"/>
    <cellStyle name="°_1_增消两税2012" xfId="481"/>
    <cellStyle name="°_17" xfId="482"/>
    <cellStyle name="°_17_2011结算单定稿" xfId="483"/>
    <cellStyle name="°_17_2013年" xfId="484"/>
    <cellStyle name="°_17_报市长" xfId="485"/>
    <cellStyle name="°_17_汇报姜局2.16" xfId="486"/>
    <cellStyle name="°_17_基金平衡表2.3" xfId="487"/>
    <cellStyle name="°_17_基金平衡表5.8" xfId="488"/>
    <cellStyle name="°_17_人大汇报5.8" xfId="489"/>
    <cellStyle name="°_17_人大汇报5.8_2013年教科文科预算表" xfId="490"/>
    <cellStyle name="°_17_市直提前告知" xfId="491"/>
    <cellStyle name="°_17_市直提前告知_2013年教科文科预算表" xfId="492"/>
    <cellStyle name="°_17_一审汇总" xfId="493"/>
    <cellStyle name="°_17_一审汇总1.27" xfId="494"/>
    <cellStyle name="°_17_增消两税2012" xfId="495"/>
    <cellStyle name="°_2003-17" xfId="496"/>
    <cellStyle name="°_2003-17_2011结算单定稿" xfId="497"/>
    <cellStyle name="°_2003-17_2013年" xfId="498"/>
    <cellStyle name="°_2003-17_报市长" xfId="499"/>
    <cellStyle name="°_2003-17_汇报姜局2.16" xfId="500"/>
    <cellStyle name="°_2003-17_基金平衡表2.3" xfId="501"/>
    <cellStyle name="°_2003-17_基金平衡表5.8" xfId="502"/>
    <cellStyle name="°_2003-17_人大汇报5.8" xfId="503"/>
    <cellStyle name="°_2003-17_人大汇报5.8_2013年教科文科预算表" xfId="504"/>
    <cellStyle name="°_2003-17_市直提前告知" xfId="505"/>
    <cellStyle name="°_2003-17_市直提前告知_2013年教科文科预算表" xfId="506"/>
    <cellStyle name="°_2003-17_一审汇总" xfId="507"/>
    <cellStyle name="°_2003-17_一审汇总1.27" xfId="508"/>
    <cellStyle name="°_2003-17_增消两税2012" xfId="509"/>
    <cellStyle name="°_2006-2" xfId="510"/>
    <cellStyle name="°_2006-2_2011结算单定稿" xfId="511"/>
    <cellStyle name="°_2006-2_2013年" xfId="512"/>
    <cellStyle name="°_2006-2_报市长" xfId="513"/>
    <cellStyle name="°_2006-2_汇报姜局2.16" xfId="514"/>
    <cellStyle name="°_2006-2_基金平衡表2.3" xfId="515"/>
    <cellStyle name="°_2006-2_基金平衡表5.8" xfId="516"/>
    <cellStyle name="°_2006-2_人大汇报5.8" xfId="517"/>
    <cellStyle name="°_2006-2_人大汇报5.8_2013年教科文科预算表" xfId="518"/>
    <cellStyle name="°_2006-2_市直提前告知" xfId="519"/>
    <cellStyle name="°_2006-2_市直提前告知_2013年教科文科预算表" xfId="520"/>
    <cellStyle name="°_2006-2_一审汇总" xfId="521"/>
    <cellStyle name="°_2006-2_一审汇总1.27" xfId="522"/>
    <cellStyle name="°_2006-2_增消两税2012" xfId="523"/>
    <cellStyle name="°_2011结算单定稿" xfId="524"/>
    <cellStyle name="°_2013年" xfId="525"/>
    <cellStyle name="°_Book3" xfId="526"/>
    <cellStyle name="°_Book3_2011结算单定稿" xfId="527"/>
    <cellStyle name="°_Book3_2013年" xfId="528"/>
    <cellStyle name="°_Book3_报市长" xfId="529"/>
    <cellStyle name="°_Book3_汇报姜局2.16" xfId="530"/>
    <cellStyle name="°_Book3_基金平衡表2.3" xfId="531"/>
    <cellStyle name="°_Book3_基金平衡表5.8" xfId="532"/>
    <cellStyle name="°_Book3_人大汇报5.8" xfId="533"/>
    <cellStyle name="°_Book3_人大汇报5.8_2013年教科文科预算表" xfId="534"/>
    <cellStyle name="°_Book3_市直提前告知" xfId="535"/>
    <cellStyle name="°_Book3_市直提前告知_2013年教科文科预算表" xfId="536"/>
    <cellStyle name="°_Book3_一审汇总" xfId="537"/>
    <cellStyle name="°_Book3_一审汇总1.27" xfId="538"/>
    <cellStyle name="°_Book3_增消两税2012" xfId="539"/>
    <cellStyle name="°_NJ17-14" xfId="540"/>
    <cellStyle name="°_NJ17-14_2011结算单定稿" xfId="541"/>
    <cellStyle name="°_NJ17-14_2013年" xfId="542"/>
    <cellStyle name="°_NJ17-14_报市长" xfId="543"/>
    <cellStyle name="°_NJ17-14_汇报姜局2.16" xfId="544"/>
    <cellStyle name="°_NJ17-14_基金平衡表2.3" xfId="545"/>
    <cellStyle name="°_NJ17-14_基金平衡表5.8" xfId="546"/>
    <cellStyle name="°_NJ17-14_人大汇报5.8" xfId="547"/>
    <cellStyle name="°_NJ17-14_人大汇报5.8_2013年教科文科预算表" xfId="548"/>
    <cellStyle name="°_NJ17-14_市直提前告知" xfId="549"/>
    <cellStyle name="°_NJ17-14_市直提前告知_2013年教科文科预算表" xfId="550"/>
    <cellStyle name="°_NJ17-14_一审汇总" xfId="551"/>
    <cellStyle name="°_NJ17-14_一审汇总1.27" xfId="552"/>
    <cellStyle name="°_NJ17-14_增消两税2012" xfId="553"/>
    <cellStyle name="°_报市长" xfId="554"/>
    <cellStyle name="°_定稿" xfId="555"/>
    <cellStyle name="°_定稿_2011结算单定稿" xfId="556"/>
    <cellStyle name="°_定稿_2013年" xfId="557"/>
    <cellStyle name="°_定稿_报市长" xfId="558"/>
    <cellStyle name="°_定稿_汇报姜局2.16" xfId="559"/>
    <cellStyle name="°_定稿_基金平衡表2.3" xfId="560"/>
    <cellStyle name="°_定稿_基金平衡表5.8" xfId="561"/>
    <cellStyle name="°_定稿_人大汇报5.8" xfId="562"/>
    <cellStyle name="°_定稿_人大汇报5.8_2013年教科文科预算表" xfId="563"/>
    <cellStyle name="°_定稿_市直提前告知" xfId="564"/>
    <cellStyle name="°_定稿_市直提前告知_2013年教科文科预算表" xfId="565"/>
    <cellStyle name="°_定稿_一审汇总" xfId="566"/>
    <cellStyle name="°_定稿_一审汇总1.27" xfId="567"/>
    <cellStyle name="°_定稿_增消两税2012" xfId="568"/>
    <cellStyle name="°_副本2006-2" xfId="569"/>
    <cellStyle name="°_副本2006-2_2011结算单定稿" xfId="570"/>
    <cellStyle name="°_副本2006-2_2013年" xfId="571"/>
    <cellStyle name="°_副本2006-2_报市长" xfId="572"/>
    <cellStyle name="°_副本2006-2_汇报姜局2.16" xfId="573"/>
    <cellStyle name="°_副本2006-2_基金平衡表2.3" xfId="574"/>
    <cellStyle name="°_副本2006-2_基金平衡表5.8" xfId="575"/>
    <cellStyle name="°_副本2006-2_人大汇报5.8" xfId="576"/>
    <cellStyle name="°_副本2006-2_人大汇报5.8_2013年教科文科预算表" xfId="577"/>
    <cellStyle name="°_副本2006-2_市直提前告知" xfId="578"/>
    <cellStyle name="°_副本2006-2_市直提前告知_2013年教科文科预算表" xfId="579"/>
    <cellStyle name="°_副本2006-2_一审汇总" xfId="580"/>
    <cellStyle name="°_副本2006-2_一审汇总1.27" xfId="581"/>
    <cellStyle name="°_副本2006-2_增消两税2012" xfId="582"/>
    <cellStyle name="°_副本2006-2新" xfId="583"/>
    <cellStyle name="°_副本2006-2新_2011结算单定稿" xfId="584"/>
    <cellStyle name="°_副本2006-2新_2013年" xfId="585"/>
    <cellStyle name="°_副本2006-2新_报市长" xfId="586"/>
    <cellStyle name="°_副本2006-2新_汇报姜局2.16" xfId="587"/>
    <cellStyle name="°_副本2006-2新_基金平衡表2.3" xfId="588"/>
    <cellStyle name="°_副本2006-2新_基金平衡表5.8" xfId="589"/>
    <cellStyle name="°_副本2006-2新_人大汇报5.8" xfId="590"/>
    <cellStyle name="°_副本2006-2新_人大汇报5.8_2013年教科文科预算表" xfId="591"/>
    <cellStyle name="°_副本2006-2新_市直提前告知" xfId="592"/>
    <cellStyle name="°_副本2006-2新_市直提前告知_2013年教科文科预算表" xfId="593"/>
    <cellStyle name="°_副本2006-2新_一审汇总" xfId="594"/>
    <cellStyle name="°_副本2006-2新_一审汇总1.27" xfId="595"/>
    <cellStyle name="°_副本2006-2新_增消两税2012" xfId="596"/>
    <cellStyle name="°_汇报姜局2.16" xfId="597"/>
    <cellStyle name="°_基金平衡表2.3" xfId="598"/>
    <cellStyle name="°_基金平衡表5.8" xfId="599"/>
    <cellStyle name="°_人大汇报5.8" xfId="600"/>
    <cellStyle name="°_人大汇报5.8_2013年教科文科预算表" xfId="601"/>
    <cellStyle name="°_市直提前告知" xfId="602"/>
    <cellStyle name="°_市直提前告知_2013年教科文科预算表" xfId="603"/>
    <cellStyle name="°_一审汇总" xfId="604"/>
    <cellStyle name="°_一审汇总1.27" xfId="605"/>
    <cellStyle name="°_增消两税2012" xfId="606"/>
    <cellStyle name="°_综合数据" xfId="607"/>
    <cellStyle name="°_综合数据_2011结算单定稿" xfId="608"/>
    <cellStyle name="°_综合数据_2013年" xfId="609"/>
    <cellStyle name="°_综合数据_报市长" xfId="610"/>
    <cellStyle name="°_综合数据_汇报姜局2.16" xfId="611"/>
    <cellStyle name="°_综合数据_基金平衡表2.3" xfId="612"/>
    <cellStyle name="°_综合数据_基金平衡表5.8" xfId="613"/>
    <cellStyle name="°_综合数据_人大汇报5.8" xfId="614"/>
    <cellStyle name="°_综合数据_人大汇报5.8_2013年教科文科预算表" xfId="615"/>
    <cellStyle name="°_综合数据_市直提前告知" xfId="616"/>
    <cellStyle name="°_综合数据_市直提前告知_2013年教科文科预算表" xfId="617"/>
    <cellStyle name="°_综合数据_一审汇总" xfId="618"/>
    <cellStyle name="°_综合数据_一审汇总1.27" xfId="619"/>
    <cellStyle name="°_综合数据_增消两税2012" xfId="620"/>
    <cellStyle name="°_纵横对比" xfId="621"/>
    <cellStyle name="°_纵横对比_2011结算单定稿" xfId="622"/>
    <cellStyle name="°_纵横对比_2013年" xfId="623"/>
    <cellStyle name="°_纵横对比_报市长" xfId="624"/>
    <cellStyle name="°_纵横对比_汇报姜局2.16" xfId="625"/>
    <cellStyle name="°_纵横对比_基金平衡表2.3" xfId="626"/>
    <cellStyle name="°_纵横对比_基金平衡表5.8" xfId="627"/>
    <cellStyle name="°_纵横对比_人大汇报5.8" xfId="628"/>
    <cellStyle name="°_纵横对比_人大汇报5.8_2013年教科文科预算表" xfId="629"/>
    <cellStyle name="°_纵横对比_市直提前告知" xfId="630"/>
    <cellStyle name="°_纵横对比_市直提前告知_2013年教科文科预算表" xfId="631"/>
    <cellStyle name="°_纵横对比_一审汇总" xfId="632"/>
    <cellStyle name="°_纵横对比_一审汇总1.27" xfId="633"/>
    <cellStyle name="°_纵横对比_增消两税2012" xfId="634"/>
    <cellStyle name="°ù·" xfId="635"/>
    <cellStyle name="°ù·ö±è" xfId="636"/>
    <cellStyle name="0,0_x000a__x000a_NA_x000a__x000a_" xfId="637"/>
    <cellStyle name="20% - 强调文字颜色 1 2" xfId="638"/>
    <cellStyle name="20% - 强调文字颜色 1 3" xfId="639"/>
    <cellStyle name="20% - 强调文字颜色 2 2" xfId="640"/>
    <cellStyle name="20% - 强调文字颜色 2 3" xfId="641"/>
    <cellStyle name="20% - 强调文字颜色 3 2" xfId="642"/>
    <cellStyle name="20% - 强调文字颜色 3 3" xfId="643"/>
    <cellStyle name="20% - 强调文字颜色 4 2" xfId="644"/>
    <cellStyle name="20% - 强调文字颜色 4 3" xfId="645"/>
    <cellStyle name="20% - 强调文字颜色 5 2" xfId="646"/>
    <cellStyle name="20% - 强调文字颜色 5 3" xfId="647"/>
    <cellStyle name="20% - 强调文字颜色 6 2" xfId="648"/>
    <cellStyle name="20% - 强调文字颜色 6 3" xfId="649"/>
    <cellStyle name="20% - 着色 1 2" xfId="650"/>
    <cellStyle name="20% - 着色 2 2" xfId="651"/>
    <cellStyle name="20% - 着色 3 2" xfId="652"/>
    <cellStyle name="20% - 着色 4 2" xfId="653"/>
    <cellStyle name="20% - 着色 5 2" xfId="654"/>
    <cellStyle name="20% - 着色 6 2" xfId="655"/>
    <cellStyle name="3" xfId="656"/>
    <cellStyle name="3?" xfId="657"/>
    <cellStyle name="3?ê" xfId="658"/>
    <cellStyle name="3_03-17" xfId="659"/>
    <cellStyle name="3_03-17_2011结算单定稿" xfId="660"/>
    <cellStyle name="3_03-17_2013年" xfId="661"/>
    <cellStyle name="3_03-17_报市长" xfId="662"/>
    <cellStyle name="3_03-17_汇报姜局2.16" xfId="663"/>
    <cellStyle name="3_03-17_基金平衡表2.3" xfId="664"/>
    <cellStyle name="3_03-17_基金平衡表5.8" xfId="665"/>
    <cellStyle name="3_03-17_人大汇报5.8" xfId="666"/>
    <cellStyle name="3_03-17_人大汇报5.8_2013年教科文科预算表" xfId="667"/>
    <cellStyle name="3_03-17_市直提前告知" xfId="668"/>
    <cellStyle name="3_03-17_市直提前告知_2013年教科文科预算表" xfId="669"/>
    <cellStyle name="3_03-17_一审汇总" xfId="670"/>
    <cellStyle name="3_03-17_一审汇总1.27" xfId="671"/>
    <cellStyle name="3_03-17_增消两税2012" xfId="672"/>
    <cellStyle name="3_04-19" xfId="673"/>
    <cellStyle name="3_04-19_2011结算单定稿" xfId="674"/>
    <cellStyle name="3_04-19_2013年" xfId="675"/>
    <cellStyle name="3_04-19_报市长" xfId="676"/>
    <cellStyle name="3_04-19_汇报姜局2.16" xfId="677"/>
    <cellStyle name="3_04-19_基金平衡表2.3" xfId="678"/>
    <cellStyle name="3_04-19_基金平衡表5.8" xfId="679"/>
    <cellStyle name="3_04-19_人大汇报5.8" xfId="680"/>
    <cellStyle name="3_04-19_人大汇报5.8_2013年教科文科预算表" xfId="681"/>
    <cellStyle name="3_04-19_市直提前告知" xfId="682"/>
    <cellStyle name="3_04-19_市直提前告知_2013年教科文科预算表" xfId="683"/>
    <cellStyle name="3_04-19_一审汇总" xfId="684"/>
    <cellStyle name="3_04-19_一审汇总1.27" xfId="685"/>
    <cellStyle name="3_04-19_增消两税2012" xfId="686"/>
    <cellStyle name="3_05" xfId="687"/>
    <cellStyle name="3_05_2011结算单定稿" xfId="688"/>
    <cellStyle name="3_05_2013年" xfId="689"/>
    <cellStyle name="3_05_报市长" xfId="690"/>
    <cellStyle name="3_05_汇报姜局2.16" xfId="691"/>
    <cellStyle name="3_05_基金平衡表2.3" xfId="692"/>
    <cellStyle name="3_05_基金平衡表5.8" xfId="693"/>
    <cellStyle name="3_05_人大汇报5.8" xfId="694"/>
    <cellStyle name="3_05_人大汇报5.8_2013年教科文科预算表" xfId="695"/>
    <cellStyle name="3_05_市直提前告知" xfId="696"/>
    <cellStyle name="3_05_市直提前告知_2013年教科文科预算表" xfId="697"/>
    <cellStyle name="3_05_一审汇总" xfId="698"/>
    <cellStyle name="3_05_一审汇总1.27" xfId="699"/>
    <cellStyle name="3_05_增消两税2012" xfId="700"/>
    <cellStyle name="3_2005-18" xfId="701"/>
    <cellStyle name="3_2005-18_2011结算单定稿" xfId="702"/>
    <cellStyle name="3_2005-18_2013年" xfId="703"/>
    <cellStyle name="3_2005-18_报市长" xfId="704"/>
    <cellStyle name="3_2005-18_汇报姜局2.16" xfId="705"/>
    <cellStyle name="3_2005-18_基金平衡表2.3" xfId="706"/>
    <cellStyle name="3_2005-18_基金平衡表5.8" xfId="707"/>
    <cellStyle name="3_2005-18_人大汇报5.8" xfId="708"/>
    <cellStyle name="3_2005-18_人大汇报5.8_2013年教科文科预算表" xfId="709"/>
    <cellStyle name="3_2005-18_市直提前告知" xfId="710"/>
    <cellStyle name="3_2005-18_市直提前告知_2013年教科文科预算表" xfId="711"/>
    <cellStyle name="3_2005-18_一审汇总" xfId="712"/>
    <cellStyle name="3_2005-18_一审汇总1.27" xfId="713"/>
    <cellStyle name="3_2005-18_增消两税2012" xfId="714"/>
    <cellStyle name="3_2005-19" xfId="715"/>
    <cellStyle name="3_2005-19_2011结算单定稿" xfId="716"/>
    <cellStyle name="3_2005-19_2013年" xfId="717"/>
    <cellStyle name="3_2005-19_报市长" xfId="718"/>
    <cellStyle name="3_2005-19_汇报姜局2.16" xfId="719"/>
    <cellStyle name="3_2005-19_基金平衡表2.3" xfId="720"/>
    <cellStyle name="3_2005-19_基金平衡表5.8" xfId="721"/>
    <cellStyle name="3_2005-19_人大汇报5.8" xfId="722"/>
    <cellStyle name="3_2005-19_人大汇报5.8_2013年教科文科预算表" xfId="723"/>
    <cellStyle name="3_2005-19_市直提前告知" xfId="724"/>
    <cellStyle name="3_2005-19_市直提前告知_2013年教科文科预算表" xfId="725"/>
    <cellStyle name="3_2005-19_一审汇总" xfId="726"/>
    <cellStyle name="3_2005-19_一审汇总1.27" xfId="727"/>
    <cellStyle name="3_2005-19_增消两税2012" xfId="728"/>
    <cellStyle name="3_2011结算单定稿" xfId="729"/>
    <cellStyle name="3_2013年" xfId="730"/>
    <cellStyle name="3_报市长" xfId="731"/>
    <cellStyle name="3_封面" xfId="732"/>
    <cellStyle name="3_封面_2011结算单定稿" xfId="733"/>
    <cellStyle name="3_封面_2013年" xfId="734"/>
    <cellStyle name="3_封面_报市长" xfId="735"/>
    <cellStyle name="3_封面_汇报姜局2.16" xfId="736"/>
    <cellStyle name="3_封面_基金平衡表2.3" xfId="737"/>
    <cellStyle name="3_封面_基金平衡表5.8" xfId="738"/>
    <cellStyle name="3_封面_人大汇报5.8" xfId="739"/>
    <cellStyle name="3_封面_人大汇报5.8_2013年教科文科预算表" xfId="740"/>
    <cellStyle name="3_封面_市直提前告知" xfId="741"/>
    <cellStyle name="3_封面_市直提前告知_2013年教科文科预算表" xfId="742"/>
    <cellStyle name="3_封面_一审汇总" xfId="743"/>
    <cellStyle name="3_封面_一审汇总1.27" xfId="744"/>
    <cellStyle name="3_封面_增消两税2012" xfId="745"/>
    <cellStyle name="3_汇报姜局2.16" xfId="746"/>
    <cellStyle name="3_基金平衡表2.3" xfId="747"/>
    <cellStyle name="3_基金平衡表5.8" xfId="748"/>
    <cellStyle name="3_人大汇报5.8" xfId="749"/>
    <cellStyle name="3_人大汇报5.8_2013年教科文科预算表" xfId="750"/>
    <cellStyle name="3_市直提前告知" xfId="751"/>
    <cellStyle name="3_市直提前告知_2013年教科文科预算表" xfId="752"/>
    <cellStyle name="3_一审汇总" xfId="753"/>
    <cellStyle name="3_一审汇总1.27" xfId="754"/>
    <cellStyle name="3_增消两税2012" xfId="755"/>
    <cellStyle name="3¡" xfId="756"/>
    <cellStyle name="3￡" xfId="757"/>
    <cellStyle name="³£" xfId="758"/>
    <cellStyle name="3￡_2011结算单定稿" xfId="759"/>
    <cellStyle name="³£_2011结算单定稿" xfId="760"/>
    <cellStyle name="3￡_2013年" xfId="761"/>
    <cellStyle name="³£_2013年" xfId="762"/>
    <cellStyle name="3￡_报市长" xfId="763"/>
    <cellStyle name="³£_报市长" xfId="764"/>
    <cellStyle name="3￡_汇报姜局2.16" xfId="765"/>
    <cellStyle name="³£_汇报姜局2.16" xfId="766"/>
    <cellStyle name="3￡_基金平衡表2.3" xfId="767"/>
    <cellStyle name="³£_基金平衡表2.3" xfId="768"/>
    <cellStyle name="3￡_基金平衡表5.8" xfId="769"/>
    <cellStyle name="³£_基金平衡表5.8" xfId="770"/>
    <cellStyle name="3￡_人大汇报5.8" xfId="771"/>
    <cellStyle name="³£_人大汇报5.8" xfId="772"/>
    <cellStyle name="3￡_人大汇报5.8_2013年教科文科预算表" xfId="773"/>
    <cellStyle name="³£_人大汇报5.8_2013年教科文科预算表" xfId="774"/>
    <cellStyle name="3￡_市直提前告知" xfId="775"/>
    <cellStyle name="³£_市直提前告知" xfId="776"/>
    <cellStyle name="3￡_市直提前告知_2013年教科文科预算表" xfId="777"/>
    <cellStyle name="³£_市直提前告知_2013年教科文科预算表" xfId="778"/>
    <cellStyle name="3￡_一审汇总" xfId="779"/>
    <cellStyle name="³£_一审汇总" xfId="780"/>
    <cellStyle name="3￡_一审汇总1.27" xfId="781"/>
    <cellStyle name="³£_一审汇总1.27" xfId="782"/>
    <cellStyle name="3￡_增消两税2012" xfId="783"/>
    <cellStyle name="³£_增消两税2012" xfId="784"/>
    <cellStyle name="3￡1" xfId="785"/>
    <cellStyle name="³£¹æ" xfId="786"/>
    <cellStyle name="40% - 强调文字颜色 1 2" xfId="787"/>
    <cellStyle name="40% - 强调文字颜色 1 3" xfId="788"/>
    <cellStyle name="40% - 强调文字颜色 2 2" xfId="789"/>
    <cellStyle name="40% - 强调文字颜色 2 3" xfId="790"/>
    <cellStyle name="40% - 强调文字颜色 3 2" xfId="791"/>
    <cellStyle name="40% - 强调文字颜色 3 3" xfId="792"/>
    <cellStyle name="40% - 强调文字颜色 4 2" xfId="793"/>
    <cellStyle name="40% - 强调文字颜色 4 3" xfId="794"/>
    <cellStyle name="40% - 强调文字颜色 5 2" xfId="795"/>
    <cellStyle name="40% - 强调文字颜色 5 3" xfId="796"/>
    <cellStyle name="40% - 强调文字颜色 6 2" xfId="797"/>
    <cellStyle name="40% - 强调文字颜色 6 3" xfId="798"/>
    <cellStyle name="40% - 着色 1 2" xfId="799"/>
    <cellStyle name="40% - 着色 2 2" xfId="800"/>
    <cellStyle name="40% - 着色 3 2" xfId="801"/>
    <cellStyle name="40% - 着色 4 2" xfId="802"/>
    <cellStyle name="40% - 着色 5 2" xfId="803"/>
    <cellStyle name="40% - 着色 6 2" xfId="804"/>
    <cellStyle name="60% - 强调文字颜色 1 2" xfId="805"/>
    <cellStyle name="60% - 强调文字颜色 2 2" xfId="806"/>
    <cellStyle name="60% - 强调文字颜色 3 2" xfId="807"/>
    <cellStyle name="60% - 强调文字颜色 4 2" xfId="808"/>
    <cellStyle name="60% - 强调文字颜色 5 2" xfId="809"/>
    <cellStyle name="60% - 强调文字颜色 6 2" xfId="810"/>
    <cellStyle name="Accent1" xfId="811"/>
    <cellStyle name="Accent1 - 20%" xfId="812"/>
    <cellStyle name="Accent1 - 40%" xfId="813"/>
    <cellStyle name="Accent1 - 60%" xfId="814"/>
    <cellStyle name="Accent1_2006年33甘肃" xfId="815"/>
    <cellStyle name="Accent2" xfId="816"/>
    <cellStyle name="Accent2 - 20%" xfId="817"/>
    <cellStyle name="Accent2 - 40%" xfId="818"/>
    <cellStyle name="Accent2 - 60%" xfId="819"/>
    <cellStyle name="Accent2_2006年33甘肃" xfId="820"/>
    <cellStyle name="Accent3" xfId="821"/>
    <cellStyle name="Accent3 - 20%" xfId="822"/>
    <cellStyle name="Accent3 - 40%" xfId="823"/>
    <cellStyle name="Accent3 - 60%" xfId="824"/>
    <cellStyle name="Accent3_2006年33甘肃" xfId="825"/>
    <cellStyle name="Accent4" xfId="826"/>
    <cellStyle name="Accent4 - 20%" xfId="827"/>
    <cellStyle name="Accent4 - 40%" xfId="828"/>
    <cellStyle name="Accent4 - 60%" xfId="829"/>
    <cellStyle name="Accent5" xfId="830"/>
    <cellStyle name="Accent5 - 20%" xfId="831"/>
    <cellStyle name="Accent5 - 40%" xfId="832"/>
    <cellStyle name="Accent5 - 60%" xfId="833"/>
    <cellStyle name="Accent6" xfId="834"/>
    <cellStyle name="Accent6 - 20%" xfId="835"/>
    <cellStyle name="Accent6 - 40%" xfId="836"/>
    <cellStyle name="Accent6 - 60%" xfId="837"/>
    <cellStyle name="Accent6_2006年33甘肃" xfId="838"/>
    <cellStyle name="Æõ" xfId="839"/>
    <cellStyle name="Æõí¨" xfId="840"/>
    <cellStyle name="Ç§·" xfId="841"/>
    <cellStyle name="Ç§·öî»" xfId="842"/>
    <cellStyle name="Ç§·öî»[0]" xfId="843"/>
    <cellStyle name="Ç§·öî»_2011结算单定稿" xfId="844"/>
    <cellStyle name="Ç§î»" xfId="845"/>
    <cellStyle name="Ç§î»[0]" xfId="846"/>
    <cellStyle name="Ç§î»_2011结算单定稿" xfId="847"/>
    <cellStyle name="Ç§î»·ö¸" xfId="848"/>
    <cellStyle name="Calc Currency (0)" xfId="849"/>
    <cellStyle name="ColLevel_0" xfId="850"/>
    <cellStyle name="Comma [0]" xfId="851"/>
    <cellStyle name="comma zerodec" xfId="852"/>
    <cellStyle name="Comma_04" xfId="853"/>
    <cellStyle name="Currency [0]" xfId="854"/>
    <cellStyle name="Currency_04" xfId="855"/>
    <cellStyle name="Currency1" xfId="856"/>
    <cellStyle name="Date" xfId="857"/>
    <cellStyle name="Dollar (zero dec)" xfId="858"/>
    <cellStyle name="Fixed" xfId="859"/>
    <cellStyle name="Grey" xfId="860"/>
    <cellStyle name="Header1" xfId="861"/>
    <cellStyle name="Header2" xfId="862"/>
    <cellStyle name="HEADING1" xfId="863"/>
    <cellStyle name="HEADING2" xfId="864"/>
    <cellStyle name="Input [yellow]" xfId="865"/>
    <cellStyle name="no dec" xfId="866"/>
    <cellStyle name="Norma,_laroux_4_营业在建 (2)_E21" xfId="867"/>
    <cellStyle name="Normal" xfId="868"/>
    <cellStyle name="Normal - Style1" xfId="869"/>
    <cellStyle name="Normal_#10-Headcount" xfId="870"/>
    <cellStyle name="Percent [2]" xfId="871"/>
    <cellStyle name="Percent_2011结算单定稿" xfId="872"/>
    <cellStyle name="RowLevel_0" xfId="873"/>
    <cellStyle name="Style 1" xfId="874"/>
    <cellStyle name="Total" xfId="875"/>
    <cellStyle name="百" xfId="876"/>
    <cellStyle name="百_03-17" xfId="877"/>
    <cellStyle name="百_03-17_2011结算单定稿" xfId="878"/>
    <cellStyle name="百_03-17_2013年" xfId="879"/>
    <cellStyle name="百_03-17_报市长" xfId="880"/>
    <cellStyle name="百_03-17_汇报姜局2.16" xfId="881"/>
    <cellStyle name="百_03-17_基金平衡表2.3" xfId="882"/>
    <cellStyle name="百_03-17_基金平衡表5.8" xfId="883"/>
    <cellStyle name="百_03-17_人大汇报5.8" xfId="884"/>
    <cellStyle name="百_03-17_人大汇报5.8_2013年教科文科预算表" xfId="885"/>
    <cellStyle name="百_03-17_市直提前告知" xfId="886"/>
    <cellStyle name="百_03-17_市直提前告知_2013年教科文科预算表" xfId="887"/>
    <cellStyle name="百_03-17_一审汇总" xfId="888"/>
    <cellStyle name="百_03-17_一审汇总1.27" xfId="889"/>
    <cellStyle name="百_03-17_增消两税2012" xfId="890"/>
    <cellStyle name="百_04-19" xfId="891"/>
    <cellStyle name="百_04-19_2011结算单定稿" xfId="892"/>
    <cellStyle name="百_04-19_2013年" xfId="893"/>
    <cellStyle name="百_04-19_报市长" xfId="894"/>
    <cellStyle name="百_04-19_汇报姜局2.16" xfId="895"/>
    <cellStyle name="百_04-19_基金平衡表2.3" xfId="896"/>
    <cellStyle name="百_04-19_基金平衡表5.8" xfId="897"/>
    <cellStyle name="百_04-19_人大汇报5.8" xfId="898"/>
    <cellStyle name="百_04-19_人大汇报5.8_2013年教科文科预算表" xfId="899"/>
    <cellStyle name="百_04-19_市直提前告知" xfId="900"/>
    <cellStyle name="百_04-19_市直提前告知_2013年教科文科预算表" xfId="901"/>
    <cellStyle name="百_04-19_一审汇总" xfId="902"/>
    <cellStyle name="百_04-19_一审汇总1.27" xfId="903"/>
    <cellStyle name="百_04-19_增消两税2012" xfId="904"/>
    <cellStyle name="百_05" xfId="905"/>
    <cellStyle name="百_05_2011结算单定稿" xfId="906"/>
    <cellStyle name="百_05_2013年" xfId="907"/>
    <cellStyle name="百_05_报市长" xfId="908"/>
    <cellStyle name="百_05_汇报姜局2.16" xfId="909"/>
    <cellStyle name="百_05_基金平衡表2.3" xfId="910"/>
    <cellStyle name="百_05_基金平衡表5.8" xfId="911"/>
    <cellStyle name="百_05_人大汇报5.8" xfId="912"/>
    <cellStyle name="百_05_人大汇报5.8_2013年教科文科预算表" xfId="913"/>
    <cellStyle name="百_05_市直提前告知" xfId="914"/>
    <cellStyle name="百_05_市直提前告知_2013年教科文科预算表" xfId="915"/>
    <cellStyle name="百_05_一审汇总" xfId="916"/>
    <cellStyle name="百_05_一审汇总1.27" xfId="917"/>
    <cellStyle name="百_05_增消两税2012" xfId="918"/>
    <cellStyle name="百_2005-18" xfId="919"/>
    <cellStyle name="百_2005-18_2011结算单定稿" xfId="920"/>
    <cellStyle name="百_2005-18_2013年" xfId="921"/>
    <cellStyle name="百_2005-18_报市长" xfId="922"/>
    <cellStyle name="百_2005-18_汇报姜局2.16" xfId="923"/>
    <cellStyle name="百_2005-18_基金平衡表2.3" xfId="924"/>
    <cellStyle name="百_2005-18_基金平衡表5.8" xfId="925"/>
    <cellStyle name="百_2005-18_人大汇报5.8" xfId="926"/>
    <cellStyle name="百_2005-18_人大汇报5.8_2013年教科文科预算表" xfId="927"/>
    <cellStyle name="百_2005-18_市直提前告知" xfId="928"/>
    <cellStyle name="百_2005-18_市直提前告知_2013年教科文科预算表" xfId="929"/>
    <cellStyle name="百_2005-18_一审汇总" xfId="930"/>
    <cellStyle name="百_2005-18_一审汇总1.27" xfId="931"/>
    <cellStyle name="百_2005-18_增消两税2012" xfId="932"/>
    <cellStyle name="百_2005-19" xfId="933"/>
    <cellStyle name="百_2005-19_2011结算单定稿" xfId="934"/>
    <cellStyle name="百_2005-19_2013年" xfId="935"/>
    <cellStyle name="百_2005-19_报市长" xfId="936"/>
    <cellStyle name="百_2005-19_汇报姜局2.16" xfId="937"/>
    <cellStyle name="百_2005-19_基金平衡表2.3" xfId="938"/>
    <cellStyle name="百_2005-19_基金平衡表5.8" xfId="939"/>
    <cellStyle name="百_2005-19_人大汇报5.8" xfId="940"/>
    <cellStyle name="百_2005-19_人大汇报5.8_2013年教科文科预算表" xfId="941"/>
    <cellStyle name="百_2005-19_市直提前告知" xfId="942"/>
    <cellStyle name="百_2005-19_市直提前告知_2013年教科文科预算表" xfId="943"/>
    <cellStyle name="百_2005-19_一审汇总" xfId="944"/>
    <cellStyle name="百_2005-19_一审汇总1.27" xfId="945"/>
    <cellStyle name="百_2005-19_增消两税2012" xfId="946"/>
    <cellStyle name="百_2011结算单定稿" xfId="947"/>
    <cellStyle name="百_2013年" xfId="948"/>
    <cellStyle name="百_NJ09-03" xfId="949"/>
    <cellStyle name="百_NJ09-03_2011结算单定稿" xfId="950"/>
    <cellStyle name="百_NJ09-03_2013年" xfId="951"/>
    <cellStyle name="百_NJ09-03_报市长" xfId="952"/>
    <cellStyle name="百_NJ09-03_汇报姜局2.16" xfId="953"/>
    <cellStyle name="百_NJ09-03_基金平衡表2.3" xfId="954"/>
    <cellStyle name="百_NJ09-03_基金平衡表5.8" xfId="955"/>
    <cellStyle name="百_NJ09-03_人大汇报5.8" xfId="956"/>
    <cellStyle name="百_NJ09-03_人大汇报5.8_2013年教科文科预算表" xfId="957"/>
    <cellStyle name="百_NJ09-03_市直提前告知" xfId="958"/>
    <cellStyle name="百_NJ09-03_市直提前告知_2013年教科文科预算表" xfId="959"/>
    <cellStyle name="百_NJ09-03_一审汇总" xfId="960"/>
    <cellStyle name="百_NJ09-03_一审汇总1.27" xfId="961"/>
    <cellStyle name="百_NJ09-03_增消两税2012" xfId="962"/>
    <cellStyle name="百_NJ09-04" xfId="963"/>
    <cellStyle name="百_NJ09-04_2011结算单定稿" xfId="964"/>
    <cellStyle name="百_NJ09-04_2013年" xfId="965"/>
    <cellStyle name="百_NJ09-04_报市长" xfId="966"/>
    <cellStyle name="百_NJ09-04_汇报姜局2.16" xfId="967"/>
    <cellStyle name="百_NJ09-04_基金平衡表2.3" xfId="968"/>
    <cellStyle name="百_NJ09-04_基金平衡表5.8" xfId="969"/>
    <cellStyle name="百_NJ09-04_人大汇报5.8" xfId="970"/>
    <cellStyle name="百_NJ09-04_人大汇报5.8_2013年教科文科预算表" xfId="971"/>
    <cellStyle name="百_NJ09-04_市直提前告知" xfId="972"/>
    <cellStyle name="百_NJ09-04_市直提前告知_2013年教科文科预算表" xfId="973"/>
    <cellStyle name="百_NJ09-04_一审汇总" xfId="974"/>
    <cellStyle name="百_NJ09-04_一审汇总1.27" xfId="975"/>
    <cellStyle name="百_NJ09-04_增消两税2012" xfId="976"/>
    <cellStyle name="百_NJ09-05" xfId="977"/>
    <cellStyle name="百_NJ09-05_2011结算单定稿" xfId="978"/>
    <cellStyle name="百_NJ09-05_2013年" xfId="979"/>
    <cellStyle name="百_NJ09-05_报市长" xfId="980"/>
    <cellStyle name="百_NJ09-05_汇报姜局2.16" xfId="981"/>
    <cellStyle name="百_NJ09-05_基金平衡表2.3" xfId="982"/>
    <cellStyle name="百_NJ09-05_基金平衡表5.8" xfId="983"/>
    <cellStyle name="百_NJ09-05_人大汇报5.8" xfId="984"/>
    <cellStyle name="百_NJ09-05_人大汇报5.8_2013年教科文科预算表" xfId="985"/>
    <cellStyle name="百_NJ09-05_市直提前告知" xfId="986"/>
    <cellStyle name="百_NJ09-05_市直提前告知_2013年教科文科预算表" xfId="987"/>
    <cellStyle name="百_NJ09-05_一审汇总" xfId="988"/>
    <cellStyle name="百_NJ09-05_一审汇总1.27" xfId="989"/>
    <cellStyle name="百_NJ09-05_增消两税2012" xfId="990"/>
    <cellStyle name="百_NJ09-07" xfId="991"/>
    <cellStyle name="百_NJ09-07_2011结算单定稿" xfId="992"/>
    <cellStyle name="百_NJ09-07_2013年" xfId="993"/>
    <cellStyle name="百_NJ09-07_报市长" xfId="994"/>
    <cellStyle name="百_NJ09-07_汇报姜局2.16" xfId="995"/>
    <cellStyle name="百_NJ09-07_基金平衡表2.3" xfId="996"/>
    <cellStyle name="百_NJ09-07_基金平衡表5.8" xfId="997"/>
    <cellStyle name="百_NJ09-07_人大汇报5.8" xfId="998"/>
    <cellStyle name="百_NJ09-07_人大汇报5.8_2013年教科文科预算表" xfId="999"/>
    <cellStyle name="百_NJ09-07_市直提前告知" xfId="1000"/>
    <cellStyle name="百_NJ09-07_市直提前告知_2013年教科文科预算表" xfId="1001"/>
    <cellStyle name="百_NJ09-07_一审汇总" xfId="1002"/>
    <cellStyle name="百_NJ09-07_一审汇总1.27" xfId="1003"/>
    <cellStyle name="百_NJ09-07_增消两税2012" xfId="1004"/>
    <cellStyle name="百_NJ09-08" xfId="1005"/>
    <cellStyle name="百_NJ09-08_2011结算单定稿" xfId="1006"/>
    <cellStyle name="百_NJ09-08_2013年" xfId="1007"/>
    <cellStyle name="百_NJ09-08_报市长" xfId="1008"/>
    <cellStyle name="百_NJ09-08_汇报姜局2.16" xfId="1009"/>
    <cellStyle name="百_NJ09-08_基金平衡表2.3" xfId="1010"/>
    <cellStyle name="百_NJ09-08_基金平衡表5.8" xfId="1011"/>
    <cellStyle name="百_NJ09-08_人大汇报5.8" xfId="1012"/>
    <cellStyle name="百_NJ09-08_人大汇报5.8_2013年教科文科预算表" xfId="1013"/>
    <cellStyle name="百_NJ09-08_市直提前告知" xfId="1014"/>
    <cellStyle name="百_NJ09-08_市直提前告知_2013年教科文科预算表" xfId="1015"/>
    <cellStyle name="百_NJ09-08_一审汇总" xfId="1016"/>
    <cellStyle name="百_NJ09-08_一审汇总1.27" xfId="1017"/>
    <cellStyle name="百_NJ09-08_增消两税2012" xfId="1018"/>
    <cellStyle name="百_NJ17-07" xfId="1019"/>
    <cellStyle name="百_NJ17-07_2011结算单定稿" xfId="1020"/>
    <cellStyle name="百_NJ17-07_2013年" xfId="1021"/>
    <cellStyle name="百_NJ17-07_报市长" xfId="1022"/>
    <cellStyle name="百_NJ17-07_汇报姜局2.16" xfId="1023"/>
    <cellStyle name="百_NJ17-07_基金平衡表2.3" xfId="1024"/>
    <cellStyle name="百_NJ17-07_基金平衡表5.8" xfId="1025"/>
    <cellStyle name="百_NJ17-07_人大汇报5.8" xfId="1026"/>
    <cellStyle name="百_NJ17-07_人大汇报5.8_2013年教科文科预算表" xfId="1027"/>
    <cellStyle name="百_NJ17-07_市直提前告知" xfId="1028"/>
    <cellStyle name="百_NJ17-07_市直提前告知_2013年教科文科预算表" xfId="1029"/>
    <cellStyle name="百_NJ17-07_一审汇总" xfId="1030"/>
    <cellStyle name="百_NJ17-07_一审汇总1.27" xfId="1031"/>
    <cellStyle name="百_NJ17-07_增消两税2012" xfId="1032"/>
    <cellStyle name="百_NJ17-08" xfId="1033"/>
    <cellStyle name="百_NJ17-08_2011结算单定稿" xfId="1034"/>
    <cellStyle name="百_NJ17-08_2013年" xfId="1035"/>
    <cellStyle name="百_NJ17-08_报市长" xfId="1036"/>
    <cellStyle name="百_NJ17-08_汇报姜局2.16" xfId="1037"/>
    <cellStyle name="百_NJ17-08_基金平衡表2.3" xfId="1038"/>
    <cellStyle name="百_NJ17-08_基金平衡表5.8" xfId="1039"/>
    <cellStyle name="百_NJ17-08_人大汇报5.8" xfId="1040"/>
    <cellStyle name="百_NJ17-08_人大汇报5.8_2013年教科文科预算表" xfId="1041"/>
    <cellStyle name="百_NJ17-08_市直提前告知" xfId="1042"/>
    <cellStyle name="百_NJ17-08_市直提前告知_2013年教科文科预算表" xfId="1043"/>
    <cellStyle name="百_NJ17-08_一审汇总" xfId="1044"/>
    <cellStyle name="百_NJ17-08_一审汇总1.27" xfId="1045"/>
    <cellStyle name="百_NJ17-08_增消两税2012" xfId="1046"/>
    <cellStyle name="百_NJ17-11" xfId="1047"/>
    <cellStyle name="百_NJ17-11_2011结算单定稿" xfId="1048"/>
    <cellStyle name="百_NJ17-11_2013年" xfId="1049"/>
    <cellStyle name="百_NJ17-11_报市长" xfId="1050"/>
    <cellStyle name="百_NJ17-11_汇报姜局2.16" xfId="1051"/>
    <cellStyle name="百_NJ17-11_基金平衡表2.3" xfId="1052"/>
    <cellStyle name="百_NJ17-11_基金平衡表5.8" xfId="1053"/>
    <cellStyle name="百_NJ17-11_人大汇报5.8" xfId="1054"/>
    <cellStyle name="百_NJ17-11_人大汇报5.8_2013年教科文科预算表" xfId="1055"/>
    <cellStyle name="百_NJ17-11_市直提前告知" xfId="1056"/>
    <cellStyle name="百_NJ17-11_市直提前告知_2013年教科文科预算表" xfId="1057"/>
    <cellStyle name="百_NJ17-11_一审汇总" xfId="1058"/>
    <cellStyle name="百_NJ17-11_一审汇总1.27" xfId="1059"/>
    <cellStyle name="百_NJ17-11_增消两税2012" xfId="1060"/>
    <cellStyle name="百_NJ17-16" xfId="1061"/>
    <cellStyle name="百_NJ17-16_2011结算单定稿" xfId="1062"/>
    <cellStyle name="百_NJ17-16_2013年" xfId="1063"/>
    <cellStyle name="百_NJ17-16_报市长" xfId="1064"/>
    <cellStyle name="百_NJ17-16_汇报姜局2.16" xfId="1065"/>
    <cellStyle name="百_NJ17-16_基金平衡表2.3" xfId="1066"/>
    <cellStyle name="百_NJ17-16_基金平衡表5.8" xfId="1067"/>
    <cellStyle name="百_NJ17-16_人大汇报5.8" xfId="1068"/>
    <cellStyle name="百_NJ17-16_人大汇报5.8_2013年教科文科预算表" xfId="1069"/>
    <cellStyle name="百_NJ17-16_市直提前告知" xfId="1070"/>
    <cellStyle name="百_NJ17-16_市直提前告知_2013年教科文科预算表" xfId="1071"/>
    <cellStyle name="百_NJ17-16_一审汇总" xfId="1072"/>
    <cellStyle name="百_NJ17-16_一审汇总1.27" xfId="1073"/>
    <cellStyle name="百_NJ17-16_增消两税2012" xfId="1074"/>
    <cellStyle name="百_NJ17-18" xfId="1075"/>
    <cellStyle name="百_NJ17-18_2011结算单定稿" xfId="1076"/>
    <cellStyle name="百_NJ17-18_2013年" xfId="1077"/>
    <cellStyle name="百_NJ17-18_报市长" xfId="1078"/>
    <cellStyle name="百_NJ17-18_汇报姜局2.16" xfId="1079"/>
    <cellStyle name="百_NJ17-18_基金平衡表2.3" xfId="1080"/>
    <cellStyle name="百_NJ17-18_基金平衡表5.8" xfId="1081"/>
    <cellStyle name="百_NJ17-18_人大汇报5.8" xfId="1082"/>
    <cellStyle name="百_NJ17-18_人大汇报5.8_2013年教科文科预算表" xfId="1083"/>
    <cellStyle name="百_NJ17-18_市直提前告知" xfId="1084"/>
    <cellStyle name="百_NJ17-18_市直提前告知_2013年教科文科预算表" xfId="1085"/>
    <cellStyle name="百_NJ17-18_一审汇总" xfId="1086"/>
    <cellStyle name="百_NJ17-18_一审汇总1.27" xfId="1087"/>
    <cellStyle name="百_NJ17-18_增消两税2012" xfId="1088"/>
    <cellStyle name="百_NJ17-19" xfId="1089"/>
    <cellStyle name="百_NJ17-19_2011结算单定稿" xfId="1090"/>
    <cellStyle name="百_NJ17-19_2013年" xfId="1091"/>
    <cellStyle name="百_NJ17-19_报市长" xfId="1092"/>
    <cellStyle name="百_NJ17-19_汇报姜局2.16" xfId="1093"/>
    <cellStyle name="百_NJ17-19_基金平衡表2.3" xfId="1094"/>
    <cellStyle name="百_NJ17-19_基金平衡表5.8" xfId="1095"/>
    <cellStyle name="百_NJ17-19_人大汇报5.8" xfId="1096"/>
    <cellStyle name="百_NJ17-19_人大汇报5.8_2013年教科文科预算表" xfId="1097"/>
    <cellStyle name="百_NJ17-19_市直提前告知" xfId="1098"/>
    <cellStyle name="百_NJ17-19_市直提前告知_2013年教科文科预算表" xfId="1099"/>
    <cellStyle name="百_NJ17-19_一审汇总" xfId="1100"/>
    <cellStyle name="百_NJ17-19_一审汇总1.27" xfId="1101"/>
    <cellStyle name="百_NJ17-19_增消两税2012" xfId="1102"/>
    <cellStyle name="百_NJ17-21" xfId="1103"/>
    <cellStyle name="百_NJ17-21_2011结算单定稿" xfId="1104"/>
    <cellStyle name="百_NJ17-21_2013年" xfId="1105"/>
    <cellStyle name="百_NJ17-21_报市长" xfId="1106"/>
    <cellStyle name="百_NJ17-21_汇报姜局2.16" xfId="1107"/>
    <cellStyle name="百_NJ17-21_基金平衡表2.3" xfId="1108"/>
    <cellStyle name="百_NJ17-21_基金平衡表5.8" xfId="1109"/>
    <cellStyle name="百_NJ17-21_人大汇报5.8" xfId="1110"/>
    <cellStyle name="百_NJ17-21_人大汇报5.8_2013年教科文科预算表" xfId="1111"/>
    <cellStyle name="百_NJ17-21_市直提前告知" xfId="1112"/>
    <cellStyle name="百_NJ17-21_市直提前告知_2013年教科文科预算表" xfId="1113"/>
    <cellStyle name="百_NJ17-21_一审汇总" xfId="1114"/>
    <cellStyle name="百_NJ17-21_一审汇总1.27" xfId="1115"/>
    <cellStyle name="百_NJ17-21_增消两税2012" xfId="1116"/>
    <cellStyle name="百_NJ17-22" xfId="1117"/>
    <cellStyle name="百_NJ17-22_2011结算单定稿" xfId="1118"/>
    <cellStyle name="百_NJ17-22_2013年" xfId="1119"/>
    <cellStyle name="百_NJ17-22_报市长" xfId="1120"/>
    <cellStyle name="百_NJ17-22_汇报姜局2.16" xfId="1121"/>
    <cellStyle name="百_NJ17-22_基金平衡表2.3" xfId="1122"/>
    <cellStyle name="百_NJ17-22_基金平衡表5.8" xfId="1123"/>
    <cellStyle name="百_NJ17-22_人大汇报5.8" xfId="1124"/>
    <cellStyle name="百_NJ17-22_人大汇报5.8_2013年教科文科预算表" xfId="1125"/>
    <cellStyle name="百_NJ17-22_市直提前告知" xfId="1126"/>
    <cellStyle name="百_NJ17-22_市直提前告知_2013年教科文科预算表" xfId="1127"/>
    <cellStyle name="百_NJ17-22_一审汇总" xfId="1128"/>
    <cellStyle name="百_NJ17-22_一审汇总1.27" xfId="1129"/>
    <cellStyle name="百_NJ17-22_增消两税2012" xfId="1130"/>
    <cellStyle name="百_NJ17-23" xfId="1131"/>
    <cellStyle name="百_NJ17-23_2011结算单定稿" xfId="1132"/>
    <cellStyle name="百_NJ17-23_2013年" xfId="1133"/>
    <cellStyle name="百_NJ17-23_报市长" xfId="1134"/>
    <cellStyle name="百_NJ17-23_汇报姜局2.16" xfId="1135"/>
    <cellStyle name="百_NJ17-23_基金平衡表2.3" xfId="1136"/>
    <cellStyle name="百_NJ17-23_基金平衡表5.8" xfId="1137"/>
    <cellStyle name="百_NJ17-23_人大汇报5.8" xfId="1138"/>
    <cellStyle name="百_NJ17-23_人大汇报5.8_2013年教科文科预算表" xfId="1139"/>
    <cellStyle name="百_NJ17-23_市直提前告知" xfId="1140"/>
    <cellStyle name="百_NJ17-23_市直提前告知_2013年教科文科预算表" xfId="1141"/>
    <cellStyle name="百_NJ17-23_一审汇总" xfId="1142"/>
    <cellStyle name="百_NJ17-23_一审汇总1.27" xfId="1143"/>
    <cellStyle name="百_NJ17-23_增消两税2012" xfId="1144"/>
    <cellStyle name="百_NJ17-25" xfId="1145"/>
    <cellStyle name="百_NJ17-25_2011结算单定稿" xfId="1146"/>
    <cellStyle name="百_NJ17-25_2013年" xfId="1147"/>
    <cellStyle name="百_NJ17-25_报市长" xfId="1148"/>
    <cellStyle name="百_NJ17-25_汇报姜局2.16" xfId="1149"/>
    <cellStyle name="百_NJ17-25_基金平衡表2.3" xfId="1150"/>
    <cellStyle name="百_NJ17-25_基金平衡表5.8" xfId="1151"/>
    <cellStyle name="百_NJ17-25_人大汇报5.8" xfId="1152"/>
    <cellStyle name="百_NJ17-25_人大汇报5.8_2013年教科文科预算表" xfId="1153"/>
    <cellStyle name="百_NJ17-25_市直提前告知" xfId="1154"/>
    <cellStyle name="百_NJ17-25_市直提前告知_2013年教科文科预算表" xfId="1155"/>
    <cellStyle name="百_NJ17-25_一审汇总" xfId="1156"/>
    <cellStyle name="百_NJ17-25_一审汇总1.27" xfId="1157"/>
    <cellStyle name="百_NJ17-25_增消两税2012" xfId="1158"/>
    <cellStyle name="百_NJ17-26" xfId="1159"/>
    <cellStyle name="百_NJ17-26_2011结算单定稿" xfId="1160"/>
    <cellStyle name="百_NJ17-26_2013年" xfId="1161"/>
    <cellStyle name="百_NJ17-26_报市长" xfId="1162"/>
    <cellStyle name="百_NJ17-26_汇报姜局2.16" xfId="1163"/>
    <cellStyle name="百_NJ17-26_基金平衡表2.3" xfId="1164"/>
    <cellStyle name="百_NJ17-26_基金平衡表5.8" xfId="1165"/>
    <cellStyle name="百_NJ17-26_人大汇报5.8" xfId="1166"/>
    <cellStyle name="百_NJ17-26_人大汇报5.8_2013年教科文科预算表" xfId="1167"/>
    <cellStyle name="百_NJ17-26_市直提前告知" xfId="1168"/>
    <cellStyle name="百_NJ17-26_市直提前告知_2013年教科文科预算表" xfId="1169"/>
    <cellStyle name="百_NJ17-26_一审汇总" xfId="1170"/>
    <cellStyle name="百_NJ17-26_一审汇总1.27" xfId="1171"/>
    <cellStyle name="百_NJ17-26_增消两税2012" xfId="1172"/>
    <cellStyle name="百_NJ17-27" xfId="1173"/>
    <cellStyle name="百_NJ17-27_2011结算单定稿" xfId="1174"/>
    <cellStyle name="百_NJ17-27_2013年" xfId="1175"/>
    <cellStyle name="百_NJ17-27_报市长" xfId="1176"/>
    <cellStyle name="百_NJ17-27_汇报姜局2.16" xfId="1177"/>
    <cellStyle name="百_NJ17-27_基金平衡表2.3" xfId="1178"/>
    <cellStyle name="百_NJ17-27_基金平衡表5.8" xfId="1179"/>
    <cellStyle name="百_NJ17-27_人大汇报5.8" xfId="1180"/>
    <cellStyle name="百_NJ17-27_人大汇报5.8_2013年教科文科预算表" xfId="1181"/>
    <cellStyle name="百_NJ17-27_市直提前告知" xfId="1182"/>
    <cellStyle name="百_NJ17-27_市直提前告知_2013年教科文科预算表" xfId="1183"/>
    <cellStyle name="百_NJ17-27_一审汇总" xfId="1184"/>
    <cellStyle name="百_NJ17-27_一审汇总1.27" xfId="1185"/>
    <cellStyle name="百_NJ17-27_增消两税2012" xfId="1186"/>
    <cellStyle name="百_NJ17-28" xfId="1187"/>
    <cellStyle name="百_NJ17-28_2011结算单定稿" xfId="1188"/>
    <cellStyle name="百_NJ17-28_2013年" xfId="1189"/>
    <cellStyle name="百_NJ17-28_报市长" xfId="1190"/>
    <cellStyle name="百_NJ17-28_汇报姜局2.16" xfId="1191"/>
    <cellStyle name="百_NJ17-28_基金平衡表2.3" xfId="1192"/>
    <cellStyle name="百_NJ17-28_基金平衡表5.8" xfId="1193"/>
    <cellStyle name="百_NJ17-28_人大汇报5.8" xfId="1194"/>
    <cellStyle name="百_NJ17-28_人大汇报5.8_2013年教科文科预算表" xfId="1195"/>
    <cellStyle name="百_NJ17-28_市直提前告知" xfId="1196"/>
    <cellStyle name="百_NJ17-28_市直提前告知_2013年教科文科预算表" xfId="1197"/>
    <cellStyle name="百_NJ17-28_一审汇总" xfId="1198"/>
    <cellStyle name="百_NJ17-28_一审汇总1.27" xfId="1199"/>
    <cellStyle name="百_NJ17-28_增消两税2012" xfId="1200"/>
    <cellStyle name="百_NJ17-33" xfId="1201"/>
    <cellStyle name="百_NJ17-33_2011结算单定稿" xfId="1202"/>
    <cellStyle name="百_NJ17-33_2013年" xfId="1203"/>
    <cellStyle name="百_NJ17-33_报市长" xfId="1204"/>
    <cellStyle name="百_NJ17-33_汇报姜局2.16" xfId="1205"/>
    <cellStyle name="百_NJ17-33_基金平衡表2.3" xfId="1206"/>
    <cellStyle name="百_NJ17-33_基金平衡表5.8" xfId="1207"/>
    <cellStyle name="百_NJ17-33_人大汇报5.8" xfId="1208"/>
    <cellStyle name="百_NJ17-33_人大汇报5.8_2013年教科文科预算表" xfId="1209"/>
    <cellStyle name="百_NJ17-33_市直提前告知" xfId="1210"/>
    <cellStyle name="百_NJ17-33_市直提前告知_2013年教科文科预算表" xfId="1211"/>
    <cellStyle name="百_NJ17-33_一审汇总" xfId="1212"/>
    <cellStyle name="百_NJ17-33_一审汇总1.27" xfId="1213"/>
    <cellStyle name="百_NJ17-33_增消两税2012" xfId="1214"/>
    <cellStyle name="百_NJ17-34" xfId="1215"/>
    <cellStyle name="百_NJ17-34_2011结算单定稿" xfId="1216"/>
    <cellStyle name="百_NJ17-34_2013年" xfId="1217"/>
    <cellStyle name="百_NJ17-34_报市长" xfId="1218"/>
    <cellStyle name="百_NJ17-34_汇报姜局2.16" xfId="1219"/>
    <cellStyle name="百_NJ17-34_基金平衡表2.3" xfId="1220"/>
    <cellStyle name="百_NJ17-34_基金平衡表5.8" xfId="1221"/>
    <cellStyle name="百_NJ17-34_人大汇报5.8" xfId="1222"/>
    <cellStyle name="百_NJ17-34_人大汇报5.8_2013年教科文科预算表" xfId="1223"/>
    <cellStyle name="百_NJ17-34_市直提前告知" xfId="1224"/>
    <cellStyle name="百_NJ17-34_市直提前告知_2013年教科文科预算表" xfId="1225"/>
    <cellStyle name="百_NJ17-34_一审汇总" xfId="1226"/>
    <cellStyle name="百_NJ17-34_一审汇总1.27" xfId="1227"/>
    <cellStyle name="百_NJ17-34_增消两税2012" xfId="1228"/>
    <cellStyle name="百_NJ17-35" xfId="1229"/>
    <cellStyle name="百_NJ17-35_2011结算单定稿" xfId="1230"/>
    <cellStyle name="百_NJ17-35_2013年" xfId="1231"/>
    <cellStyle name="百_NJ17-35_报市长" xfId="1232"/>
    <cellStyle name="百_NJ17-35_汇报姜局2.16" xfId="1233"/>
    <cellStyle name="百_NJ17-35_基金平衡表2.3" xfId="1234"/>
    <cellStyle name="百_NJ17-35_基金平衡表5.8" xfId="1235"/>
    <cellStyle name="百_NJ17-35_人大汇报5.8" xfId="1236"/>
    <cellStyle name="百_NJ17-35_人大汇报5.8_2013年教科文科预算表" xfId="1237"/>
    <cellStyle name="百_NJ17-35_市直提前告知" xfId="1238"/>
    <cellStyle name="百_NJ17-35_市直提前告知_2013年教科文科预算表" xfId="1239"/>
    <cellStyle name="百_NJ17-35_一审汇总" xfId="1240"/>
    <cellStyle name="百_NJ17-35_一审汇总1.27" xfId="1241"/>
    <cellStyle name="百_NJ17-35_增消两税2012" xfId="1242"/>
    <cellStyle name="百_NJ17-36" xfId="1243"/>
    <cellStyle name="百_NJ17-36_2011结算单定稿" xfId="1244"/>
    <cellStyle name="百_NJ17-36_2013年" xfId="1245"/>
    <cellStyle name="百_NJ17-36_报市长" xfId="1246"/>
    <cellStyle name="百_NJ17-36_汇报姜局2.16" xfId="1247"/>
    <cellStyle name="百_NJ17-36_基金平衡表2.3" xfId="1248"/>
    <cellStyle name="百_NJ17-36_基金平衡表5.8" xfId="1249"/>
    <cellStyle name="百_NJ17-36_人大汇报5.8" xfId="1250"/>
    <cellStyle name="百_NJ17-36_人大汇报5.8_2013年教科文科预算表" xfId="1251"/>
    <cellStyle name="百_NJ17-36_市直提前告知" xfId="1252"/>
    <cellStyle name="百_NJ17-36_市直提前告知_2013年教科文科预算表" xfId="1253"/>
    <cellStyle name="百_NJ17-36_一审汇总" xfId="1254"/>
    <cellStyle name="百_NJ17-36_一审汇总1.27" xfId="1255"/>
    <cellStyle name="百_NJ17-36_增消两税2012" xfId="1256"/>
    <cellStyle name="百_NJ17-37" xfId="1257"/>
    <cellStyle name="百_NJ17-37_2011结算单定稿" xfId="1258"/>
    <cellStyle name="百_NJ17-37_2013年" xfId="1259"/>
    <cellStyle name="百_NJ17-37_报市长" xfId="1260"/>
    <cellStyle name="百_NJ17-37_汇报姜局2.16" xfId="1261"/>
    <cellStyle name="百_NJ17-37_基金平衡表2.3" xfId="1262"/>
    <cellStyle name="百_NJ17-37_基金平衡表5.8" xfId="1263"/>
    <cellStyle name="百_NJ17-37_人大汇报5.8" xfId="1264"/>
    <cellStyle name="百_NJ17-37_人大汇报5.8_2013年教科文科预算表" xfId="1265"/>
    <cellStyle name="百_NJ17-37_市直提前告知" xfId="1266"/>
    <cellStyle name="百_NJ17-37_市直提前告知_2013年教科文科预算表" xfId="1267"/>
    <cellStyle name="百_NJ17-37_一审汇总" xfId="1268"/>
    <cellStyle name="百_NJ17-37_一审汇总1.27" xfId="1269"/>
    <cellStyle name="百_NJ17-37_增消两税2012" xfId="1270"/>
    <cellStyle name="百_NJ17-39" xfId="1271"/>
    <cellStyle name="百_NJ17-39_2011结算单定稿" xfId="1272"/>
    <cellStyle name="百_NJ17-39_2013年" xfId="1273"/>
    <cellStyle name="百_NJ17-39_报市长" xfId="1274"/>
    <cellStyle name="百_NJ17-39_汇报姜局2.16" xfId="1275"/>
    <cellStyle name="百_NJ17-39_基金平衡表2.3" xfId="1276"/>
    <cellStyle name="百_NJ17-39_基金平衡表5.8" xfId="1277"/>
    <cellStyle name="百_NJ17-39_人大汇报5.8" xfId="1278"/>
    <cellStyle name="百_NJ17-39_人大汇报5.8_2013年教科文科预算表" xfId="1279"/>
    <cellStyle name="百_NJ17-39_市直提前告知" xfId="1280"/>
    <cellStyle name="百_NJ17-39_市直提前告知_2013年教科文科预算表" xfId="1281"/>
    <cellStyle name="百_NJ17-39_一审汇总" xfId="1282"/>
    <cellStyle name="百_NJ17-39_一审汇总1.27" xfId="1283"/>
    <cellStyle name="百_NJ17-39_增消两税2012" xfId="1284"/>
    <cellStyle name="百_NJ17-42" xfId="1285"/>
    <cellStyle name="百_NJ17-42_2011结算单定稿" xfId="1286"/>
    <cellStyle name="百_NJ17-42_2013年" xfId="1287"/>
    <cellStyle name="百_NJ17-42_报市长" xfId="1288"/>
    <cellStyle name="百_NJ17-42_汇报姜局2.16" xfId="1289"/>
    <cellStyle name="百_NJ17-42_基金平衡表2.3" xfId="1290"/>
    <cellStyle name="百_NJ17-42_基金平衡表5.8" xfId="1291"/>
    <cellStyle name="百_NJ17-42_人大汇报5.8" xfId="1292"/>
    <cellStyle name="百_NJ17-42_人大汇报5.8_2013年教科文科预算表" xfId="1293"/>
    <cellStyle name="百_NJ17-42_市直提前告知" xfId="1294"/>
    <cellStyle name="百_NJ17-42_市直提前告知_2013年教科文科预算表" xfId="1295"/>
    <cellStyle name="百_NJ17-42_一审汇总" xfId="1296"/>
    <cellStyle name="百_NJ17-42_一审汇总1.27" xfId="1297"/>
    <cellStyle name="百_NJ17-42_增消两税2012" xfId="1298"/>
    <cellStyle name="百_NJ17-47" xfId="1299"/>
    <cellStyle name="百_NJ17-47_2011结算单定稿" xfId="1300"/>
    <cellStyle name="百_NJ17-47_2013年" xfId="1301"/>
    <cellStyle name="百_NJ17-47_报市长" xfId="1302"/>
    <cellStyle name="百_NJ17-47_汇报姜局2.16" xfId="1303"/>
    <cellStyle name="百_NJ17-47_基金平衡表2.3" xfId="1304"/>
    <cellStyle name="百_NJ17-47_基金平衡表5.8" xfId="1305"/>
    <cellStyle name="百_NJ17-47_人大汇报5.8" xfId="1306"/>
    <cellStyle name="百_NJ17-47_人大汇报5.8_2013年教科文科预算表" xfId="1307"/>
    <cellStyle name="百_NJ17-47_市直提前告知" xfId="1308"/>
    <cellStyle name="百_NJ17-47_市直提前告知_2013年教科文科预算表" xfId="1309"/>
    <cellStyle name="百_NJ17-47_一审汇总" xfId="1310"/>
    <cellStyle name="百_NJ17-47_一审汇总1.27" xfId="1311"/>
    <cellStyle name="百_NJ17-47_增消两税2012" xfId="1312"/>
    <cellStyle name="百_NJ17-54" xfId="1313"/>
    <cellStyle name="百_NJ17-54_2011结算单定稿" xfId="1314"/>
    <cellStyle name="百_NJ17-54_2013年" xfId="1315"/>
    <cellStyle name="百_NJ17-54_报市长" xfId="1316"/>
    <cellStyle name="百_NJ17-54_汇报姜局2.16" xfId="1317"/>
    <cellStyle name="百_NJ17-54_基金平衡表2.3" xfId="1318"/>
    <cellStyle name="百_NJ17-54_基金平衡表5.8" xfId="1319"/>
    <cellStyle name="百_NJ17-54_人大汇报5.8" xfId="1320"/>
    <cellStyle name="百_NJ17-54_人大汇报5.8_2013年教科文科预算表" xfId="1321"/>
    <cellStyle name="百_NJ17-54_市直提前告知" xfId="1322"/>
    <cellStyle name="百_NJ17-54_市直提前告知_2013年教科文科预算表" xfId="1323"/>
    <cellStyle name="百_NJ17-54_一审汇总" xfId="1324"/>
    <cellStyle name="百_NJ17-54_一审汇总1.27" xfId="1325"/>
    <cellStyle name="百_NJ17-54_增消两税2012" xfId="1326"/>
    <cellStyle name="百_NJ17-60" xfId="1327"/>
    <cellStyle name="百_NJ17-60_2011结算单定稿" xfId="1328"/>
    <cellStyle name="百_NJ17-60_2013年" xfId="1329"/>
    <cellStyle name="百_NJ17-60_报市长" xfId="1330"/>
    <cellStyle name="百_NJ17-60_汇报姜局2.16" xfId="1331"/>
    <cellStyle name="百_NJ17-60_基金平衡表2.3" xfId="1332"/>
    <cellStyle name="百_NJ17-60_基金平衡表5.8" xfId="1333"/>
    <cellStyle name="百_NJ17-60_人大汇报5.8" xfId="1334"/>
    <cellStyle name="百_NJ17-60_人大汇报5.8_2013年教科文科预算表" xfId="1335"/>
    <cellStyle name="百_NJ17-60_市直提前告知" xfId="1336"/>
    <cellStyle name="百_NJ17-60_市直提前告知_2013年教科文科预算表" xfId="1337"/>
    <cellStyle name="百_NJ17-60_一审汇总" xfId="1338"/>
    <cellStyle name="百_NJ17-60_一审汇总1.27" xfId="1339"/>
    <cellStyle name="百_NJ17-60_增消两税2012" xfId="1340"/>
    <cellStyle name="百_NJ17-62" xfId="1341"/>
    <cellStyle name="百_NJ17-62_2011结算单定稿" xfId="1342"/>
    <cellStyle name="百_NJ17-62_2013年" xfId="1343"/>
    <cellStyle name="百_NJ17-62_报市长" xfId="1344"/>
    <cellStyle name="百_NJ17-62_汇报姜局2.16" xfId="1345"/>
    <cellStyle name="百_NJ17-62_基金平衡表2.3" xfId="1346"/>
    <cellStyle name="百_NJ17-62_基金平衡表5.8" xfId="1347"/>
    <cellStyle name="百_NJ17-62_人大汇报5.8" xfId="1348"/>
    <cellStyle name="百_NJ17-62_人大汇报5.8_2013年教科文科预算表" xfId="1349"/>
    <cellStyle name="百_NJ17-62_市直提前告知" xfId="1350"/>
    <cellStyle name="百_NJ17-62_市直提前告知_2013年教科文科预算表" xfId="1351"/>
    <cellStyle name="百_NJ17-62_一审汇总" xfId="1352"/>
    <cellStyle name="百_NJ17-62_一审汇总1.27" xfId="1353"/>
    <cellStyle name="百_NJ17-62_增消两税2012" xfId="1354"/>
    <cellStyle name="百_NJ18-01" xfId="1355"/>
    <cellStyle name="百_NJ18-01_2011结算单定稿" xfId="1356"/>
    <cellStyle name="百_NJ18-01_2013年" xfId="1357"/>
    <cellStyle name="百_NJ18-01_报市长" xfId="1358"/>
    <cellStyle name="百_NJ18-01_汇报姜局2.16" xfId="1359"/>
    <cellStyle name="百_NJ18-01_基金平衡表2.3" xfId="1360"/>
    <cellStyle name="百_NJ18-01_基金平衡表5.8" xfId="1361"/>
    <cellStyle name="百_NJ18-01_人大汇报5.8" xfId="1362"/>
    <cellStyle name="百_NJ18-01_人大汇报5.8_2013年教科文科预算表" xfId="1363"/>
    <cellStyle name="百_NJ18-01_市直提前告知" xfId="1364"/>
    <cellStyle name="百_NJ18-01_市直提前告知_2013年教科文科预算表" xfId="1365"/>
    <cellStyle name="百_NJ18-01_一审汇总" xfId="1366"/>
    <cellStyle name="百_NJ18-01_一审汇总1.27" xfId="1367"/>
    <cellStyle name="百_NJ18-01_增消两税2012" xfId="1368"/>
    <cellStyle name="百_NJ18-02" xfId="1369"/>
    <cellStyle name="百_NJ18-02_2011结算单定稿" xfId="1370"/>
    <cellStyle name="百_NJ18-02_2013年" xfId="1371"/>
    <cellStyle name="百_NJ18-02_报市长" xfId="1372"/>
    <cellStyle name="百_NJ18-02_汇报姜局2.16" xfId="1373"/>
    <cellStyle name="百_NJ18-02_基金平衡表2.3" xfId="1374"/>
    <cellStyle name="百_NJ18-02_基金平衡表5.8" xfId="1375"/>
    <cellStyle name="百_NJ18-02_人大汇报5.8" xfId="1376"/>
    <cellStyle name="百_NJ18-02_人大汇报5.8_2013年教科文科预算表" xfId="1377"/>
    <cellStyle name="百_NJ18-02_市直提前告知" xfId="1378"/>
    <cellStyle name="百_NJ18-02_市直提前告知_2013年教科文科预算表" xfId="1379"/>
    <cellStyle name="百_NJ18-02_一审汇总" xfId="1380"/>
    <cellStyle name="百_NJ18-02_一审汇总1.27" xfId="1381"/>
    <cellStyle name="百_NJ18-02_增消两税2012" xfId="1382"/>
    <cellStyle name="百_NJ18-03" xfId="1383"/>
    <cellStyle name="百_NJ18-03_2011结算单定稿" xfId="1384"/>
    <cellStyle name="百_NJ18-03_2013年" xfId="1385"/>
    <cellStyle name="百_NJ18-03_报市长" xfId="1386"/>
    <cellStyle name="百_NJ18-03_汇报姜局2.16" xfId="1387"/>
    <cellStyle name="百_NJ18-03_基金平衡表2.3" xfId="1388"/>
    <cellStyle name="百_NJ18-03_基金平衡表5.8" xfId="1389"/>
    <cellStyle name="百_NJ18-03_人大汇报5.8" xfId="1390"/>
    <cellStyle name="百_NJ18-03_人大汇报5.8_2013年教科文科预算表" xfId="1391"/>
    <cellStyle name="百_NJ18-03_市直提前告知" xfId="1392"/>
    <cellStyle name="百_NJ18-03_市直提前告知_2013年教科文科预算表" xfId="1393"/>
    <cellStyle name="百_NJ18-03_一审汇总" xfId="1394"/>
    <cellStyle name="百_NJ18-03_一审汇总1.27" xfId="1395"/>
    <cellStyle name="百_NJ18-03_增消两税2012" xfId="1396"/>
    <cellStyle name="百_NJ18-04" xfId="1397"/>
    <cellStyle name="百_NJ18-04_2011结算单定稿" xfId="1398"/>
    <cellStyle name="百_NJ18-04_2013年" xfId="1399"/>
    <cellStyle name="百_NJ18-04_报市长" xfId="1400"/>
    <cellStyle name="百_NJ18-04_汇报姜局2.16" xfId="1401"/>
    <cellStyle name="百_NJ18-04_基金平衡表2.3" xfId="1402"/>
    <cellStyle name="百_NJ18-04_基金平衡表5.8" xfId="1403"/>
    <cellStyle name="百_NJ18-04_人大汇报5.8" xfId="1404"/>
    <cellStyle name="百_NJ18-04_人大汇报5.8_2013年教科文科预算表" xfId="1405"/>
    <cellStyle name="百_NJ18-04_市直提前告知" xfId="1406"/>
    <cellStyle name="百_NJ18-04_市直提前告知_2013年教科文科预算表" xfId="1407"/>
    <cellStyle name="百_NJ18-04_一审汇总" xfId="1408"/>
    <cellStyle name="百_NJ18-04_一审汇总1.27" xfId="1409"/>
    <cellStyle name="百_NJ18-04_增消两税2012" xfId="1410"/>
    <cellStyle name="百_NJ18-05" xfId="1411"/>
    <cellStyle name="百_NJ18-05_2011结算单定稿" xfId="1412"/>
    <cellStyle name="百_NJ18-05_2013年" xfId="1413"/>
    <cellStyle name="百_NJ18-05_报市长" xfId="1414"/>
    <cellStyle name="百_NJ18-05_汇报姜局2.16" xfId="1415"/>
    <cellStyle name="百_NJ18-05_基金平衡表2.3" xfId="1416"/>
    <cellStyle name="百_NJ18-05_基金平衡表5.8" xfId="1417"/>
    <cellStyle name="百_NJ18-05_人大汇报5.8" xfId="1418"/>
    <cellStyle name="百_NJ18-05_人大汇报5.8_2013年教科文科预算表" xfId="1419"/>
    <cellStyle name="百_NJ18-05_市直提前告知" xfId="1420"/>
    <cellStyle name="百_NJ18-05_市直提前告知_2013年教科文科预算表" xfId="1421"/>
    <cellStyle name="百_NJ18-05_一审汇总" xfId="1422"/>
    <cellStyle name="百_NJ18-05_一审汇总1.27" xfId="1423"/>
    <cellStyle name="百_NJ18-05_增消两税2012" xfId="1424"/>
    <cellStyle name="百_NJ18-06" xfId="1425"/>
    <cellStyle name="百_NJ18-06_2011结算单定稿" xfId="1426"/>
    <cellStyle name="百_NJ18-06_2013年" xfId="1427"/>
    <cellStyle name="百_NJ18-06_报市长" xfId="1428"/>
    <cellStyle name="百_NJ18-06_汇报姜局2.16" xfId="1429"/>
    <cellStyle name="百_NJ18-06_基金平衡表2.3" xfId="1430"/>
    <cellStyle name="百_NJ18-06_基金平衡表5.8" xfId="1431"/>
    <cellStyle name="百_NJ18-06_人大汇报5.8" xfId="1432"/>
    <cellStyle name="百_NJ18-06_人大汇报5.8_2013年教科文科预算表" xfId="1433"/>
    <cellStyle name="百_NJ18-06_市直提前告知" xfId="1434"/>
    <cellStyle name="百_NJ18-06_市直提前告知_2013年教科文科预算表" xfId="1435"/>
    <cellStyle name="百_NJ18-06_一审汇总" xfId="1436"/>
    <cellStyle name="百_NJ18-06_一审汇总1.27" xfId="1437"/>
    <cellStyle name="百_NJ18-06_增消两税2012" xfId="1438"/>
    <cellStyle name="百_NJ18-07" xfId="1439"/>
    <cellStyle name="百_NJ18-07_2011结算单定稿" xfId="1440"/>
    <cellStyle name="百_NJ18-07_2013年" xfId="1441"/>
    <cellStyle name="百_NJ18-07_报市长" xfId="1442"/>
    <cellStyle name="百_NJ18-07_汇报姜局2.16" xfId="1443"/>
    <cellStyle name="百_NJ18-07_基金平衡表2.3" xfId="1444"/>
    <cellStyle name="百_NJ18-07_基金平衡表5.8" xfId="1445"/>
    <cellStyle name="百_NJ18-07_人大汇报5.8" xfId="1446"/>
    <cellStyle name="百_NJ18-07_人大汇报5.8_2013年教科文科预算表" xfId="1447"/>
    <cellStyle name="百_NJ18-07_市直提前告知" xfId="1448"/>
    <cellStyle name="百_NJ18-07_市直提前告知_2013年教科文科预算表" xfId="1449"/>
    <cellStyle name="百_NJ18-07_一审汇总" xfId="1450"/>
    <cellStyle name="百_NJ18-07_一审汇总1.27" xfId="1451"/>
    <cellStyle name="百_NJ18-07_增消两税2012" xfId="1452"/>
    <cellStyle name="百_NJ18-08" xfId="1453"/>
    <cellStyle name="百_NJ18-08_2011结算单定稿" xfId="1454"/>
    <cellStyle name="百_NJ18-08_2013年" xfId="1455"/>
    <cellStyle name="百_NJ18-08_报市长" xfId="1456"/>
    <cellStyle name="百_NJ18-08_汇报姜局2.16" xfId="1457"/>
    <cellStyle name="百_NJ18-08_基金平衡表2.3" xfId="1458"/>
    <cellStyle name="百_NJ18-08_基金平衡表5.8" xfId="1459"/>
    <cellStyle name="百_NJ18-08_人大汇报5.8" xfId="1460"/>
    <cellStyle name="百_NJ18-08_人大汇报5.8_2013年教科文科预算表" xfId="1461"/>
    <cellStyle name="百_NJ18-08_市直提前告知" xfId="1462"/>
    <cellStyle name="百_NJ18-08_市直提前告知_2013年教科文科预算表" xfId="1463"/>
    <cellStyle name="百_NJ18-08_一审汇总" xfId="1464"/>
    <cellStyle name="百_NJ18-08_一审汇总1.27" xfId="1465"/>
    <cellStyle name="百_NJ18-08_增消两税2012" xfId="1466"/>
    <cellStyle name="百_NJ18-09" xfId="1467"/>
    <cellStyle name="百_NJ18-09_2011结算单定稿" xfId="1468"/>
    <cellStyle name="百_NJ18-09_2013年" xfId="1469"/>
    <cellStyle name="百_NJ18-09_报市长" xfId="1470"/>
    <cellStyle name="百_NJ18-09_汇报姜局2.16" xfId="1471"/>
    <cellStyle name="百_NJ18-09_基金平衡表2.3" xfId="1472"/>
    <cellStyle name="百_NJ18-09_基金平衡表5.8" xfId="1473"/>
    <cellStyle name="百_NJ18-09_人大汇报5.8" xfId="1474"/>
    <cellStyle name="百_NJ18-09_人大汇报5.8_2013年教科文科预算表" xfId="1475"/>
    <cellStyle name="百_NJ18-09_市直提前告知" xfId="1476"/>
    <cellStyle name="百_NJ18-09_市直提前告知_2013年教科文科预算表" xfId="1477"/>
    <cellStyle name="百_NJ18-09_一审汇总" xfId="1478"/>
    <cellStyle name="百_NJ18-09_一审汇总1.27" xfId="1479"/>
    <cellStyle name="百_NJ18-09_增消两税2012" xfId="1480"/>
    <cellStyle name="百_NJ18-10" xfId="1481"/>
    <cellStyle name="百_NJ18-10_2011结算单定稿" xfId="1482"/>
    <cellStyle name="百_NJ18-10_2013年" xfId="1483"/>
    <cellStyle name="百_NJ18-10_报市长" xfId="1484"/>
    <cellStyle name="百_NJ18-10_汇报姜局2.16" xfId="1485"/>
    <cellStyle name="百_NJ18-10_基金平衡表2.3" xfId="1486"/>
    <cellStyle name="百_NJ18-10_基金平衡表5.8" xfId="1487"/>
    <cellStyle name="百_NJ18-10_人大汇报5.8" xfId="1488"/>
    <cellStyle name="百_NJ18-10_人大汇报5.8_2013年教科文科预算表" xfId="1489"/>
    <cellStyle name="百_NJ18-10_市直提前告知" xfId="1490"/>
    <cellStyle name="百_NJ18-10_市直提前告知_2013年教科文科预算表" xfId="1491"/>
    <cellStyle name="百_NJ18-10_一审汇总" xfId="1492"/>
    <cellStyle name="百_NJ18-10_一审汇总1.27" xfId="1493"/>
    <cellStyle name="百_NJ18-10_增消两税2012" xfId="1494"/>
    <cellStyle name="百_NJ18-11" xfId="1495"/>
    <cellStyle name="百_NJ18-11_2011结算单定稿" xfId="1496"/>
    <cellStyle name="百_NJ18-11_2013年" xfId="1497"/>
    <cellStyle name="百_NJ18-11_报市长" xfId="1498"/>
    <cellStyle name="百_NJ18-11_汇报姜局2.16" xfId="1499"/>
    <cellStyle name="百_NJ18-11_基金平衡表2.3" xfId="1500"/>
    <cellStyle name="百_NJ18-11_基金平衡表5.8" xfId="1501"/>
    <cellStyle name="百_NJ18-11_人大汇报5.8" xfId="1502"/>
    <cellStyle name="百_NJ18-11_人大汇报5.8_2013年教科文科预算表" xfId="1503"/>
    <cellStyle name="百_NJ18-11_市直提前告知" xfId="1504"/>
    <cellStyle name="百_NJ18-11_市直提前告知_2013年教科文科预算表" xfId="1505"/>
    <cellStyle name="百_NJ18-11_一审汇总" xfId="1506"/>
    <cellStyle name="百_NJ18-11_一审汇总1.27" xfId="1507"/>
    <cellStyle name="百_NJ18-11_增消两税2012" xfId="1508"/>
    <cellStyle name="百_NJ18-12" xfId="1509"/>
    <cellStyle name="百_NJ18-12_2011结算单定稿" xfId="1510"/>
    <cellStyle name="百_NJ18-12_2013年" xfId="1511"/>
    <cellStyle name="百_NJ18-12_报市长" xfId="1512"/>
    <cellStyle name="百_NJ18-12_汇报姜局2.16" xfId="1513"/>
    <cellStyle name="百_NJ18-12_基金平衡表2.3" xfId="1514"/>
    <cellStyle name="百_NJ18-12_基金平衡表5.8" xfId="1515"/>
    <cellStyle name="百_NJ18-12_人大汇报5.8" xfId="1516"/>
    <cellStyle name="百_NJ18-12_人大汇报5.8_2013年教科文科预算表" xfId="1517"/>
    <cellStyle name="百_NJ18-12_市直提前告知" xfId="1518"/>
    <cellStyle name="百_NJ18-12_市直提前告知_2013年教科文科预算表" xfId="1519"/>
    <cellStyle name="百_NJ18-12_一审汇总" xfId="1520"/>
    <cellStyle name="百_NJ18-12_一审汇总1.27" xfId="1521"/>
    <cellStyle name="百_NJ18-12_增消两税2012" xfId="1522"/>
    <cellStyle name="百_NJ18-13" xfId="1523"/>
    <cellStyle name="百_NJ18-13_2011结算单定稿" xfId="1524"/>
    <cellStyle name="百_NJ18-13_2013年" xfId="1525"/>
    <cellStyle name="百_NJ18-13_报市长" xfId="1526"/>
    <cellStyle name="百_NJ18-13_汇报姜局2.16" xfId="1527"/>
    <cellStyle name="百_NJ18-13_基金平衡表2.3" xfId="1528"/>
    <cellStyle name="百_NJ18-13_基金平衡表5.8" xfId="1529"/>
    <cellStyle name="百_NJ18-13_人大汇报5.8" xfId="1530"/>
    <cellStyle name="百_NJ18-13_人大汇报5.8_2013年教科文科预算表" xfId="1531"/>
    <cellStyle name="百_NJ18-13_市直提前告知" xfId="1532"/>
    <cellStyle name="百_NJ18-13_市直提前告知_2013年教科文科预算表" xfId="1533"/>
    <cellStyle name="百_NJ18-13_一审汇总" xfId="1534"/>
    <cellStyle name="百_NJ18-13_一审汇总1.27" xfId="1535"/>
    <cellStyle name="百_NJ18-13_增消两税2012" xfId="1536"/>
    <cellStyle name="百_NJ18-14" xfId="1537"/>
    <cellStyle name="百_NJ18-14_2011结算单定稿" xfId="1538"/>
    <cellStyle name="百_NJ18-14_2013年" xfId="1539"/>
    <cellStyle name="百_NJ18-14_报市长" xfId="1540"/>
    <cellStyle name="百_NJ18-14_汇报姜局2.16" xfId="1541"/>
    <cellStyle name="百_NJ18-14_基金平衡表2.3" xfId="1542"/>
    <cellStyle name="百_NJ18-14_基金平衡表5.8" xfId="1543"/>
    <cellStyle name="百_NJ18-14_人大汇报5.8" xfId="1544"/>
    <cellStyle name="百_NJ18-14_人大汇报5.8_2013年教科文科预算表" xfId="1545"/>
    <cellStyle name="百_NJ18-14_市直提前告知" xfId="1546"/>
    <cellStyle name="百_NJ18-14_市直提前告知_2013年教科文科预算表" xfId="1547"/>
    <cellStyle name="百_NJ18-14_一审汇总" xfId="1548"/>
    <cellStyle name="百_NJ18-14_一审汇总1.27" xfId="1549"/>
    <cellStyle name="百_NJ18-14_增消两税2012" xfId="1550"/>
    <cellStyle name="百_NJ18-17" xfId="1551"/>
    <cellStyle name="百_NJ18-17_2011结算单定稿" xfId="1552"/>
    <cellStyle name="百_NJ18-17_2013年" xfId="1553"/>
    <cellStyle name="百_NJ18-17_报市长" xfId="1554"/>
    <cellStyle name="百_NJ18-17_汇报姜局2.16" xfId="1555"/>
    <cellStyle name="百_NJ18-17_基金平衡表2.3" xfId="1556"/>
    <cellStyle name="百_NJ18-17_基金平衡表5.8" xfId="1557"/>
    <cellStyle name="百_NJ18-17_人大汇报5.8" xfId="1558"/>
    <cellStyle name="百_NJ18-17_人大汇报5.8_2013年教科文科预算表" xfId="1559"/>
    <cellStyle name="百_NJ18-17_市直提前告知" xfId="1560"/>
    <cellStyle name="百_NJ18-17_市直提前告知_2013年教科文科预算表" xfId="1561"/>
    <cellStyle name="百_NJ18-17_一审汇总" xfId="1562"/>
    <cellStyle name="百_NJ18-17_一审汇总1.27" xfId="1563"/>
    <cellStyle name="百_NJ18-17_增消两税2012" xfId="1564"/>
    <cellStyle name="百_NJ18-18" xfId="1565"/>
    <cellStyle name="百_NJ18-18_2011结算单定稿" xfId="1566"/>
    <cellStyle name="百_NJ18-18_2013年" xfId="1567"/>
    <cellStyle name="百_NJ18-18_报市长" xfId="1568"/>
    <cellStyle name="百_NJ18-18_汇报姜局2.16" xfId="1569"/>
    <cellStyle name="百_NJ18-18_基金平衡表2.3" xfId="1570"/>
    <cellStyle name="百_NJ18-18_基金平衡表5.8" xfId="1571"/>
    <cellStyle name="百_NJ18-18_人大汇报5.8" xfId="1572"/>
    <cellStyle name="百_NJ18-18_人大汇报5.8_2013年教科文科预算表" xfId="1573"/>
    <cellStyle name="百_NJ18-18_市直提前告知" xfId="1574"/>
    <cellStyle name="百_NJ18-18_市直提前告知_2013年教科文科预算表" xfId="1575"/>
    <cellStyle name="百_NJ18-18_一审汇总" xfId="1576"/>
    <cellStyle name="百_NJ18-18_一审汇总1.27" xfId="1577"/>
    <cellStyle name="百_NJ18-18_增消两税2012" xfId="1578"/>
    <cellStyle name="百_NJ18-19" xfId="1579"/>
    <cellStyle name="百_NJ18-19_2011结算单定稿" xfId="1580"/>
    <cellStyle name="百_NJ18-19_2013年" xfId="1581"/>
    <cellStyle name="百_NJ18-19_报市长" xfId="1582"/>
    <cellStyle name="百_NJ18-19_汇报姜局2.16" xfId="1583"/>
    <cellStyle name="百_NJ18-19_基金平衡表2.3" xfId="1584"/>
    <cellStyle name="百_NJ18-19_基金平衡表5.8" xfId="1585"/>
    <cellStyle name="百_NJ18-19_人大汇报5.8" xfId="1586"/>
    <cellStyle name="百_NJ18-19_人大汇报5.8_2013年教科文科预算表" xfId="1587"/>
    <cellStyle name="百_NJ18-19_市直提前告知" xfId="1588"/>
    <cellStyle name="百_NJ18-19_市直提前告知_2013年教科文科预算表" xfId="1589"/>
    <cellStyle name="百_NJ18-19_一审汇总" xfId="1590"/>
    <cellStyle name="百_NJ18-19_一审汇总1.27" xfId="1591"/>
    <cellStyle name="百_NJ18-19_增消两税2012" xfId="1592"/>
    <cellStyle name="百_NJ18-21" xfId="1593"/>
    <cellStyle name="百_NJ18-21_2011结算单定稿" xfId="1594"/>
    <cellStyle name="百_NJ18-21_2013年" xfId="1595"/>
    <cellStyle name="百_NJ18-21_报市长" xfId="1596"/>
    <cellStyle name="百_NJ18-21_汇报姜局2.16" xfId="1597"/>
    <cellStyle name="百_NJ18-21_基金平衡表2.3" xfId="1598"/>
    <cellStyle name="百_NJ18-21_基金平衡表5.8" xfId="1599"/>
    <cellStyle name="百_NJ18-21_人大汇报5.8" xfId="1600"/>
    <cellStyle name="百_NJ18-21_人大汇报5.8_2013年教科文科预算表" xfId="1601"/>
    <cellStyle name="百_NJ18-21_市直提前告知" xfId="1602"/>
    <cellStyle name="百_NJ18-21_市直提前告知_2013年教科文科预算表" xfId="1603"/>
    <cellStyle name="百_NJ18-21_一审汇总" xfId="1604"/>
    <cellStyle name="百_NJ18-21_一审汇总1.27" xfId="1605"/>
    <cellStyle name="百_NJ18-21_增消两税2012" xfId="1606"/>
    <cellStyle name="百_NJ18-23" xfId="1607"/>
    <cellStyle name="百_NJ18-23_2011结算单定稿" xfId="1608"/>
    <cellStyle name="百_NJ18-23_2013年" xfId="1609"/>
    <cellStyle name="百_NJ18-23_报市长" xfId="1610"/>
    <cellStyle name="百_NJ18-23_汇报姜局2.16" xfId="1611"/>
    <cellStyle name="百_NJ18-23_基金平衡表2.3" xfId="1612"/>
    <cellStyle name="百_NJ18-23_基金平衡表5.8" xfId="1613"/>
    <cellStyle name="百_NJ18-23_人大汇报5.8" xfId="1614"/>
    <cellStyle name="百_NJ18-23_人大汇报5.8_2013年教科文科预算表" xfId="1615"/>
    <cellStyle name="百_NJ18-23_市直提前告知" xfId="1616"/>
    <cellStyle name="百_NJ18-23_市直提前告知_2013年教科文科预算表" xfId="1617"/>
    <cellStyle name="百_NJ18-23_一审汇总" xfId="1618"/>
    <cellStyle name="百_NJ18-23_一审汇总1.27" xfId="1619"/>
    <cellStyle name="百_NJ18-23_增消两税2012" xfId="1620"/>
    <cellStyle name="百_NJ18-27" xfId="1621"/>
    <cellStyle name="百_NJ18-27_2011结算单定稿" xfId="1622"/>
    <cellStyle name="百_NJ18-27_2013年" xfId="1623"/>
    <cellStyle name="百_NJ18-27_报市长" xfId="1624"/>
    <cellStyle name="百_NJ18-27_汇报姜局2.16" xfId="1625"/>
    <cellStyle name="百_NJ18-27_基金平衡表2.3" xfId="1626"/>
    <cellStyle name="百_NJ18-27_基金平衡表5.8" xfId="1627"/>
    <cellStyle name="百_NJ18-27_人大汇报5.8" xfId="1628"/>
    <cellStyle name="百_NJ18-27_人大汇报5.8_2013年教科文科预算表" xfId="1629"/>
    <cellStyle name="百_NJ18-27_市直提前告知" xfId="1630"/>
    <cellStyle name="百_NJ18-27_市直提前告知_2013年教科文科预算表" xfId="1631"/>
    <cellStyle name="百_NJ18-27_一审汇总" xfId="1632"/>
    <cellStyle name="百_NJ18-27_一审汇总1.27" xfId="1633"/>
    <cellStyle name="百_NJ18-27_增消两税2012" xfId="1634"/>
    <cellStyle name="百_NJ18-32" xfId="1635"/>
    <cellStyle name="百_NJ18-32_2011结算单定稿" xfId="1636"/>
    <cellStyle name="百_NJ18-32_2013年" xfId="1637"/>
    <cellStyle name="百_NJ18-32_报市长" xfId="1638"/>
    <cellStyle name="百_NJ18-32_汇报姜局2.16" xfId="1639"/>
    <cellStyle name="百_NJ18-32_基金平衡表2.3" xfId="1640"/>
    <cellStyle name="百_NJ18-32_基金平衡表5.8" xfId="1641"/>
    <cellStyle name="百_NJ18-32_人大汇报5.8" xfId="1642"/>
    <cellStyle name="百_NJ18-32_人大汇报5.8_2013年教科文科预算表" xfId="1643"/>
    <cellStyle name="百_NJ18-32_市直提前告知" xfId="1644"/>
    <cellStyle name="百_NJ18-32_市直提前告知_2013年教科文科预算表" xfId="1645"/>
    <cellStyle name="百_NJ18-32_一审汇总" xfId="1646"/>
    <cellStyle name="百_NJ18-32_一审汇总1.27" xfId="1647"/>
    <cellStyle name="百_NJ18-32_增消两税2012" xfId="1648"/>
    <cellStyle name="百_NJ18-33" xfId="1649"/>
    <cellStyle name="百_NJ18-33_2011结算单定稿" xfId="1650"/>
    <cellStyle name="百_NJ18-33_2013年" xfId="1651"/>
    <cellStyle name="百_NJ18-33_报市长" xfId="1652"/>
    <cellStyle name="百_NJ18-33_汇报姜局2.16" xfId="1653"/>
    <cellStyle name="百_NJ18-33_基金平衡表2.3" xfId="1654"/>
    <cellStyle name="百_NJ18-33_基金平衡表5.8" xfId="1655"/>
    <cellStyle name="百_NJ18-33_人大汇报5.8" xfId="1656"/>
    <cellStyle name="百_NJ18-33_人大汇报5.8_2013年教科文科预算表" xfId="1657"/>
    <cellStyle name="百_NJ18-33_市直提前告知" xfId="1658"/>
    <cellStyle name="百_NJ18-33_市直提前告知_2013年教科文科预算表" xfId="1659"/>
    <cellStyle name="百_NJ18-33_一审汇总" xfId="1660"/>
    <cellStyle name="百_NJ18-33_一审汇总1.27" xfId="1661"/>
    <cellStyle name="百_NJ18-33_增消两税2012" xfId="1662"/>
    <cellStyle name="百_NJ18-34" xfId="1663"/>
    <cellStyle name="百_NJ18-34_2011结算单定稿" xfId="1664"/>
    <cellStyle name="百_NJ18-34_2013年" xfId="1665"/>
    <cellStyle name="百_NJ18-34_报市长" xfId="1666"/>
    <cellStyle name="百_NJ18-34_汇报姜局2.16" xfId="1667"/>
    <cellStyle name="百_NJ18-34_基金平衡表2.3" xfId="1668"/>
    <cellStyle name="百_NJ18-34_基金平衡表5.8" xfId="1669"/>
    <cellStyle name="百_NJ18-34_人大汇报5.8" xfId="1670"/>
    <cellStyle name="百_NJ18-34_人大汇报5.8_2013年教科文科预算表" xfId="1671"/>
    <cellStyle name="百_NJ18-34_市直提前告知" xfId="1672"/>
    <cellStyle name="百_NJ18-34_市直提前告知_2013年教科文科预算表" xfId="1673"/>
    <cellStyle name="百_NJ18-34_一审汇总" xfId="1674"/>
    <cellStyle name="百_NJ18-34_一审汇总1.27" xfId="1675"/>
    <cellStyle name="百_NJ18-34_增消两税2012" xfId="1676"/>
    <cellStyle name="百_NJ18-38" xfId="1677"/>
    <cellStyle name="百_NJ18-38_2011结算单定稿" xfId="1678"/>
    <cellStyle name="百_NJ18-38_2013年" xfId="1679"/>
    <cellStyle name="百_NJ18-38_报市长" xfId="1680"/>
    <cellStyle name="百_NJ18-38_汇报姜局2.16" xfId="1681"/>
    <cellStyle name="百_NJ18-38_基金平衡表2.3" xfId="1682"/>
    <cellStyle name="百_NJ18-38_基金平衡表5.8" xfId="1683"/>
    <cellStyle name="百_NJ18-38_人大汇报5.8" xfId="1684"/>
    <cellStyle name="百_NJ18-38_人大汇报5.8_2013年教科文科预算表" xfId="1685"/>
    <cellStyle name="百_NJ18-38_市直提前告知" xfId="1686"/>
    <cellStyle name="百_NJ18-38_市直提前告知_2013年教科文科预算表" xfId="1687"/>
    <cellStyle name="百_NJ18-38_一审汇总" xfId="1688"/>
    <cellStyle name="百_NJ18-38_一审汇总1.27" xfId="1689"/>
    <cellStyle name="百_NJ18-38_增消两税2012" xfId="1690"/>
    <cellStyle name="百_NJ18-39" xfId="1691"/>
    <cellStyle name="百_NJ18-39_2011结算单定稿" xfId="1692"/>
    <cellStyle name="百_NJ18-39_2013年" xfId="1693"/>
    <cellStyle name="百_NJ18-39_报市长" xfId="1694"/>
    <cellStyle name="百_NJ18-39_汇报姜局2.16" xfId="1695"/>
    <cellStyle name="百_NJ18-39_基金平衡表2.3" xfId="1696"/>
    <cellStyle name="百_NJ18-39_基金平衡表5.8" xfId="1697"/>
    <cellStyle name="百_NJ18-39_人大汇报5.8" xfId="1698"/>
    <cellStyle name="百_NJ18-39_人大汇报5.8_2013年教科文科预算表" xfId="1699"/>
    <cellStyle name="百_NJ18-39_市直提前告知" xfId="1700"/>
    <cellStyle name="百_NJ18-39_市直提前告知_2013年教科文科预算表" xfId="1701"/>
    <cellStyle name="百_NJ18-39_一审汇总" xfId="1702"/>
    <cellStyle name="百_NJ18-39_一审汇总1.27" xfId="1703"/>
    <cellStyle name="百_NJ18-39_增消两税2012" xfId="1704"/>
    <cellStyle name="百_NJ18-43" xfId="1705"/>
    <cellStyle name="百_NJ18-43_2011结算单定稿" xfId="1706"/>
    <cellStyle name="百_NJ18-43_2013年" xfId="1707"/>
    <cellStyle name="百_NJ18-43_报市长" xfId="1708"/>
    <cellStyle name="百_NJ18-43_汇报姜局2.16" xfId="1709"/>
    <cellStyle name="百_NJ18-43_基金平衡表2.3" xfId="1710"/>
    <cellStyle name="百_NJ18-43_基金平衡表5.8" xfId="1711"/>
    <cellStyle name="百_NJ18-43_人大汇报5.8" xfId="1712"/>
    <cellStyle name="百_NJ18-43_人大汇报5.8_2013年教科文科预算表" xfId="1713"/>
    <cellStyle name="百_NJ18-43_市直提前告知" xfId="1714"/>
    <cellStyle name="百_NJ18-43_市直提前告知_2013年教科文科预算表" xfId="1715"/>
    <cellStyle name="百_NJ18-43_一审汇总" xfId="1716"/>
    <cellStyle name="百_NJ18-43_一审汇总1.27" xfId="1717"/>
    <cellStyle name="百_NJ18-43_增消两税2012" xfId="1718"/>
    <cellStyle name="百_报市长" xfId="1719"/>
    <cellStyle name="百_封面" xfId="1720"/>
    <cellStyle name="百_封面_2011结算单定稿" xfId="1721"/>
    <cellStyle name="百_封面_2013年" xfId="1722"/>
    <cellStyle name="百_封面_报市长" xfId="1723"/>
    <cellStyle name="百_封面_汇报姜局2.16" xfId="1724"/>
    <cellStyle name="百_封面_基金平衡表2.3" xfId="1725"/>
    <cellStyle name="百_封面_基金平衡表5.8" xfId="1726"/>
    <cellStyle name="百_封面_人大汇报5.8" xfId="1727"/>
    <cellStyle name="百_封面_人大汇报5.8_2013年教科文科预算表" xfId="1728"/>
    <cellStyle name="百_封面_市直提前告知" xfId="1729"/>
    <cellStyle name="百_封面_市直提前告知_2013年教科文科预算表" xfId="1730"/>
    <cellStyle name="百_封面_一审汇总" xfId="1731"/>
    <cellStyle name="百_封面_一审汇总1.27" xfId="1732"/>
    <cellStyle name="百_封面_增消两税2012" xfId="1733"/>
    <cellStyle name="百_汇报姜局2.16" xfId="1734"/>
    <cellStyle name="百_基金平衡表2.3" xfId="1735"/>
    <cellStyle name="百_基金平衡表5.8" xfId="1736"/>
    <cellStyle name="百_人大汇报5.8" xfId="1737"/>
    <cellStyle name="百_人大汇报5.8_2013年教科文科预算表" xfId="1738"/>
    <cellStyle name="百_市直提前告知" xfId="1739"/>
    <cellStyle name="百_市直提前告知_2013年教科文科预算表" xfId="1740"/>
    <cellStyle name="百_一审汇总" xfId="1741"/>
    <cellStyle name="百_一审汇总1.27" xfId="1742"/>
    <cellStyle name="百_增消两税2012" xfId="1743"/>
    <cellStyle name="百分比 2" xfId="1744"/>
    <cellStyle name="百分比 3" xfId="1745"/>
    <cellStyle name="百分比 4" xfId="1746"/>
    <cellStyle name="标题 1 2" xfId="1747"/>
    <cellStyle name="标题 2 2" xfId="1748"/>
    <cellStyle name="标题 3 2" xfId="1749"/>
    <cellStyle name="标题 4 2" xfId="1750"/>
    <cellStyle name="标题 5" xfId="1751"/>
    <cellStyle name="表标题" xfId="1752"/>
    <cellStyle name="差 2" xfId="1753"/>
    <cellStyle name="差_00省级(打印)" xfId="1754"/>
    <cellStyle name="差_00省级(打印)_2012年年底教育项目调整支出汇总表（程科长）" xfId="1755"/>
    <cellStyle name="差_03昭通" xfId="1756"/>
    <cellStyle name="差_03昭通_2012年年底教育项目调整支出汇总表（程科长）" xfId="1757"/>
    <cellStyle name="差_04财力类" xfId="1758"/>
    <cellStyle name="差_0502通海县" xfId="1759"/>
    <cellStyle name="差_0502通海县_2012年年底教育项目调整支出汇总表（程科长）" xfId="1760"/>
    <cellStyle name="差_05潍坊" xfId="1761"/>
    <cellStyle name="差_0605石屏县" xfId="1762"/>
    <cellStyle name="差_0605石屏县_2012年年底教育项目调整支出汇总表（程科长）" xfId="1763"/>
    <cellStyle name="差_07临沂" xfId="1764"/>
    <cellStyle name="差_08年财力预测" xfId="1765"/>
    <cellStyle name="差_09黑龙江" xfId="1766"/>
    <cellStyle name="差_09黑龙江_2012年年底教育项目调整支出汇总表（程科长）" xfId="1767"/>
    <cellStyle name="差_1" xfId="1768"/>
    <cellStyle name="差_1_2012年年底教育项目调整支出汇总表（程科长）" xfId="1769"/>
    <cellStyle name="差_1110洱源县" xfId="1770"/>
    <cellStyle name="差_1110洱源县_2012年年底教育项目调整支出汇总表（程科长）" xfId="1771"/>
    <cellStyle name="差_1-12月份预测" xfId="1772"/>
    <cellStyle name="差_11大理" xfId="1773"/>
    <cellStyle name="差_11大理_2012年年底教育项目调整支出汇总表（程科长）" xfId="1774"/>
    <cellStyle name="差_12滨州" xfId="1775"/>
    <cellStyle name="差_12滨州_2012年年底教育项目调整支出汇总表（程科长）" xfId="1776"/>
    <cellStyle name="差_14安徽" xfId="1777"/>
    <cellStyle name="差_14安徽_2012年年底教育项目调整支出汇总表（程科长）" xfId="1778"/>
    <cellStyle name="差_2" xfId="1779"/>
    <cellStyle name="差_2_2012年年底教育项目调整支出汇总表（程科长）" xfId="1780"/>
    <cellStyle name="差_20 2007年河南结算单" xfId="1781"/>
    <cellStyle name="差_20 2007年河南结算单_2012年年底教育项目调整支出汇总表（程科长）" xfId="1782"/>
    <cellStyle name="差_2006年22湖南" xfId="1783"/>
    <cellStyle name="差_2006年22湖南_2012年年底教育项目调整支出汇总表（程科长）" xfId="1784"/>
    <cellStyle name="差_2006年27重庆" xfId="1785"/>
    <cellStyle name="差_2006年27重庆_2012年年底教育项目调整支出汇总表（程科长）" xfId="1786"/>
    <cellStyle name="差_2006年28四川" xfId="1787"/>
    <cellStyle name="差_2006年28四川_2012年年底教育项目调整支出汇总表（程科长）" xfId="1788"/>
    <cellStyle name="差_2006年30云南" xfId="1789"/>
    <cellStyle name="差_2006年33甘肃" xfId="1790"/>
    <cellStyle name="差_2006年34青海" xfId="1791"/>
    <cellStyle name="差_2006年34青海_2012年年底教育项目调整支出汇总表（程科长）" xfId="1792"/>
    <cellStyle name="差_2006年全省财力计算表（中央、决算）" xfId="1793"/>
    <cellStyle name="差_2006年全省财力计算表（中央、决算）_2012年年底教育项目调整支出汇总表（程科长）" xfId="1794"/>
    <cellStyle name="差_2006年水利统计指标统计表" xfId="1795"/>
    <cellStyle name="差_2006年水利统计指标统计表_2012年年底教育项目调整支出汇总表（程科长）" xfId="1796"/>
    <cellStyle name="差_2007结算与财力(6.2)" xfId="1797"/>
    <cellStyle name="差_2007年结算已定项目对账单" xfId="1798"/>
    <cellStyle name="差_2007年结算已定项目对账单_2012年年底教育项目调整支出汇总表（程科长）" xfId="1799"/>
    <cellStyle name="差_2007年市与各县(区)年终决算结算单(草案)080218" xfId="1800"/>
    <cellStyle name="差_2007年收支情况及2008年收支预计表(汇总表)" xfId="1801"/>
    <cellStyle name="差_2007年收支情况及2008年收支预计表(汇总表)_2012年年底教育项目调整支出汇总表（程科长）" xfId="1802"/>
    <cellStyle name="差_2007年一般预算支出剔除" xfId="1803"/>
    <cellStyle name="差_2007年一般预算支出剔除_2012年年底教育项目调整支出汇总表（程科长）" xfId="1804"/>
    <cellStyle name="差_2007年中央财政与河南省财政年终决算结算单" xfId="1805"/>
    <cellStyle name="差_2007年中央财政与河南省财政年终决算结算单_2012年年底教育项目调整支出汇总表（程科长）" xfId="1806"/>
    <cellStyle name="差_2007一般预算支出口径剔除表" xfId="1807"/>
    <cellStyle name="差_2007一般预算支出口径剔除表_2012年年底教育项目调整支出汇总表（程科长）" xfId="1808"/>
    <cellStyle name="差_2008计算资料（8月11日终稿）" xfId="1809"/>
    <cellStyle name="差_2008计算资料（8月5）" xfId="1810"/>
    <cellStyle name="差_2008计算资料（8月5）_2012年年底教育项目调整支出汇总表（程科长）" xfId="1811"/>
    <cellStyle name="差_2008结算事项" xfId="1812"/>
    <cellStyle name="差_2008结算与财力(最终)" xfId="1813"/>
    <cellStyle name="差_2008年财政收支预算草案(发地市)" xfId="1814"/>
    <cellStyle name="差_2008年全省汇总收支计算表" xfId="1815"/>
    <cellStyle name="差_2008年全省汇总收支计算表_2012年年底教育项目调整支出汇总表（程科长）" xfId="1816"/>
    <cellStyle name="差_2008年全省人员信息" xfId="1817"/>
    <cellStyle name="差_2008年市与各县(区)年终决算结算单(草案)" xfId="1818"/>
    <cellStyle name="差_2008年市与各县(区)年终决算结算单定稿" xfId="1819"/>
    <cellStyle name="差_2008年一般预算支出预计" xfId="1820"/>
    <cellStyle name="差_2008年一般预算支出预计_2012年年底教育项目调整支出汇总表（程科长）" xfId="1821"/>
    <cellStyle name="差_2008年预计支出与2007年对比" xfId="1822"/>
    <cellStyle name="差_2008年预计支出与2007年对比_2012年年底教育项目调整支出汇总表（程科长）" xfId="1823"/>
    <cellStyle name="差_2008年支出核定" xfId="1824"/>
    <cellStyle name="差_2008年支出核定_2012年年底教育项目调整支出汇总表（程科长）" xfId="1825"/>
    <cellStyle name="差_2008年支出调整" xfId="1826"/>
    <cellStyle name="差_2008年支出调整_2012年年底教育项目调整支出汇总表（程科长）" xfId="1827"/>
    <cellStyle name="差_2009年结算（最终）" xfId="1828"/>
    <cellStyle name="差_2009年省对市县转移支付测算表(9.27)" xfId="1829"/>
    <cellStyle name="差_2009年省对市县转移支付测算表(9.27)_2012年年底教育项目调整支出汇总表（程科长）" xfId="1830"/>
    <cellStyle name="差_2009年省与市县结算（最终）" xfId="1831"/>
    <cellStyle name="差_2009年市与各县(市、区)年终决算结算单(草案)定稿" xfId="1832"/>
    <cellStyle name="差_2009年万元表" xfId="1833"/>
    <cellStyle name="差_2009全省决算表（批复后）" xfId="1834"/>
    <cellStyle name="差_2009全省决算表（批复后）_2012年年底教育项目调整支出汇总表（程科长）" xfId="1835"/>
    <cellStyle name="差_2010.10.30" xfId="1836"/>
    <cellStyle name="差_2010.10.30_2012年年底教育项目调整支出汇总表（程科长）" xfId="1837"/>
    <cellStyle name="差_20100317基本建设预算" xfId="1838"/>
    <cellStyle name="差_20101014国资收入安排项目" xfId="1839"/>
    <cellStyle name="差_20101118年底前重点项目资金缺口统计表" xfId="1840"/>
    <cellStyle name="差_2010结算单0530" xfId="1841"/>
    <cellStyle name="差_2010结算单定稿" xfId="1842"/>
    <cellStyle name="差_2010结算单定稿_2012年年底教育项目调整支出汇总表（程科长）" xfId="1843"/>
    <cellStyle name="差_2010年全省供养人员" xfId="1844"/>
    <cellStyle name="差_2010年全省供养人员_2012年年底教育项目调整支出汇总表（程科长）" xfId="1845"/>
    <cellStyle name="差_2010年省对市县结算（最终）" xfId="1846"/>
    <cellStyle name="差_2010年支出变动修改" xfId="1847"/>
    <cellStyle name="差_2010省对市县转移支付测算表(10-21）" xfId="1848"/>
    <cellStyle name="差_2010省对市县转移支付测算表(10-21）_2012年年底教育项目调整支出汇总表（程科长）" xfId="1849"/>
    <cellStyle name="差_2011.1-6转移支付" xfId="1850"/>
    <cellStyle name="差_2011结算单" xfId="1851"/>
    <cellStyle name="差_2011结算单定稿" xfId="1852"/>
    <cellStyle name="差_2011年财力预测3.14" xfId="1853"/>
    <cellStyle name="差_2011年省对市县结算(3.21)" xfId="1854"/>
    <cellStyle name="差_2011转移支付预计表" xfId="1855"/>
    <cellStyle name="差_2011转移支付预计表（定稿）" xfId="1856"/>
    <cellStyle name="差_2012结转明细表" xfId="1857"/>
    <cellStyle name="差_2012年市本级基建预算（草案）" xfId="1858"/>
    <cellStyle name="差_2012年市本级基建预算（草案）_2012年年底教育项目调整支出汇总表（程科长）" xfId="1859"/>
    <cellStyle name="差_2012年市本级基建预算（草案）20120128" xfId="1860"/>
    <cellStyle name="差_2012年市本级基建预算（草案）20120128_2012年年底教育项目调整支出汇总表（程科长）" xfId="1861"/>
    <cellStyle name="差_20河南" xfId="1862"/>
    <cellStyle name="差_20河南(财政部2010年县级基本财力测算数据)" xfId="1863"/>
    <cellStyle name="差_20河南(财政部2010年县级基本财力测算数据)_2012年年底教育项目调整支出汇总表（程科长）" xfId="1864"/>
    <cellStyle name="差_20河南_2012年年底教育项目调整支出汇总表（程科长）" xfId="1865"/>
    <cellStyle name="差_22湖南" xfId="1866"/>
    <cellStyle name="差_22湖南_2012年年底教育项目调整支出汇总表（程科长）" xfId="1867"/>
    <cellStyle name="差_27重庆" xfId="1868"/>
    <cellStyle name="差_27重庆_2012年年底教育项目调整支出汇总表（程科长）" xfId="1869"/>
    <cellStyle name="差_28四川" xfId="1870"/>
    <cellStyle name="差_28四川_2012年年底教育项目调整支出汇总表（程科长）" xfId="1871"/>
    <cellStyle name="差_30云南" xfId="1872"/>
    <cellStyle name="差_30云南_1" xfId="1873"/>
    <cellStyle name="差_30云南_1_2012年年底教育项目调整支出汇总表（程科长）" xfId="1874"/>
    <cellStyle name="差_33甘肃" xfId="1875"/>
    <cellStyle name="差_34青海" xfId="1876"/>
    <cellStyle name="差_34青海_1" xfId="1877"/>
    <cellStyle name="差_34青海_1_2012年年底教育项目调整支出汇总表（程科长）" xfId="1878"/>
    <cellStyle name="差_34青海_2012年年底教育项目调整支出汇总表（程科长）" xfId="1879"/>
    <cellStyle name="差_410927000_台前县" xfId="1880"/>
    <cellStyle name="差_410927000_台前县_2012年年底教育项目调整支出汇总表（程科长）" xfId="1881"/>
    <cellStyle name="差_530623_2006年县级财政报表附表" xfId="1882"/>
    <cellStyle name="差_530623_2006年县级财政报表附表_2012年年底教育项目调整支出汇总表（程科长）" xfId="1883"/>
    <cellStyle name="差_530629_2006年县级财政报表附表" xfId="1884"/>
    <cellStyle name="差_530629_2006年县级财政报表附表_2012年年底教育项目调整支出汇总表（程科长）" xfId="1885"/>
    <cellStyle name="差_5334_2006年迪庆县级财政报表附表" xfId="1886"/>
    <cellStyle name="差_5334_2006年迪庆县级财政报表附表_2012年年底教育项目调整支出汇总表（程科长）" xfId="1887"/>
    <cellStyle name="差_56D545C542BE4B0082FF89C9D8E65286" xfId="1888"/>
    <cellStyle name="差_Book1" xfId="1889"/>
    <cellStyle name="差_Book1_2012年年底教育项目调整支出汇总表（程科长）" xfId="1890"/>
    <cellStyle name="差_Book2" xfId="1891"/>
    <cellStyle name="差_Book2_市直提前告知" xfId="1892"/>
    <cellStyle name="差_Book2_市直提前告知_2012年年底教育项目调整支出汇总表（程科长）" xfId="1893"/>
    <cellStyle name="差_C6AF79EB81234FE59288431AD5C6DCC6" xfId="1894"/>
    <cellStyle name="差_gdp" xfId="1895"/>
    <cellStyle name="差_M01-2(州市补助收入)" xfId="1896"/>
    <cellStyle name="差_M01-2(州市补助收入)_2012年年底教育项目调整支出汇总表（程科长）" xfId="1897"/>
    <cellStyle name="差_Sheet1" xfId="1898"/>
    <cellStyle name="差_Sheet1_2012年年底教育项目调整支出汇总表（程科长）" xfId="1899"/>
    <cellStyle name="差_安徽 缺口县区测算(地方填报)1" xfId="1900"/>
    <cellStyle name="差_安徽 缺口县区测算(地方填报)1_2012年年底教育项目调整支出汇总表（程科长）" xfId="1901"/>
    <cellStyle name="差_安阳归并体制结算上解数12.14" xfId="1902"/>
    <cellStyle name="差_安阳市2010年财政决算报表" xfId="1903"/>
    <cellStyle name="差_安阳市市直机关调整津贴补贴水平资金审批表＿汇总表" xfId="1904"/>
    <cellStyle name="差_报市长" xfId="1905"/>
    <cellStyle name="差_表一" xfId="1906"/>
    <cellStyle name="差_表一_2012年年底教育项目调整支出汇总表（程科长）" xfId="1907"/>
    <cellStyle name="差_不含人员经费系数" xfId="1908"/>
    <cellStyle name="差_不含人员经费系数_2012年年底教育项目调整支出汇总表（程科长）" xfId="1909"/>
    <cellStyle name="差_财力测算09年" xfId="1910"/>
    <cellStyle name="差_财力测算2011" xfId="1911"/>
    <cellStyle name="差_财力测算2011_2012年年底教育项目调整支出汇总表（程科长）" xfId="1912"/>
    <cellStyle name="差_财力差异计算表(不含非农业区)" xfId="1913"/>
    <cellStyle name="差_财力差异计算表(不含非农业区)_2012年年底教育项目调整支出汇总表（程科长）" xfId="1914"/>
    <cellStyle name="差_财政供养人员" xfId="1915"/>
    <cellStyle name="差_财政供养人员_2012年年底教育项目调整支出汇总表（程科长）" xfId="1916"/>
    <cellStyle name="差_财政总收入" xfId="1917"/>
    <cellStyle name="差_测算结果" xfId="1918"/>
    <cellStyle name="差_测算结果_2012年年底教育项目调整支出汇总表（程科长）" xfId="1919"/>
    <cellStyle name="差_测算结果汇总" xfId="1920"/>
    <cellStyle name="差_测算结果汇总_2012年年底教育项目调整支出汇总表（程科长）" xfId="1921"/>
    <cellStyle name="差_测算总表" xfId="1922"/>
    <cellStyle name="差_测算总表_2012年年底教育项目调整支出汇总表（程科长）" xfId="1923"/>
    <cellStyle name="差_成本差异系数" xfId="1924"/>
    <cellStyle name="差_成本差异系数（含人口规模）" xfId="1925"/>
    <cellStyle name="差_成本差异系数（含人口规模）_2012年年底教育项目调整支出汇总表（程科长）" xfId="1926"/>
    <cellStyle name="差_成本差异系数_2012年年底教育项目调整支出汇总表（程科长）" xfId="1927"/>
    <cellStyle name="差_城建部门" xfId="1928"/>
    <cellStyle name="差_城建部门_2012年年底教育项目调整支出汇总表（程科长）" xfId="1929"/>
    <cellStyle name="差_出口退税核对" xfId="1930"/>
    <cellStyle name="差_出口退税核对_2012年年底教育项目调整支出汇总表（程科长）" xfId="1931"/>
    <cellStyle name="差_第五部分(才淼、饶永宏）" xfId="1932"/>
    <cellStyle name="差_第五部分(才淼、饶永宏）_2012年年底教育项目调整支出汇总表（程科长）" xfId="1933"/>
    <cellStyle name="差_第一部分：综合全" xfId="1934"/>
    <cellStyle name="差_第一部分：综合全_2012年年底教育项目调整支出汇总表（程科长）" xfId="1935"/>
    <cellStyle name="差_电力公司增值税划转" xfId="1936"/>
    <cellStyle name="差_对口支援江油捐款" xfId="1937"/>
    <cellStyle name="差_纺织" xfId="1938"/>
    <cellStyle name="差_纺织_2012年年底教育项目调整支出汇总表（程科长）" xfId="1939"/>
    <cellStyle name="差_分析缺口率" xfId="1940"/>
    <cellStyle name="差_分析缺口率_2012年年底教育项目调整支出汇总表（程科长）" xfId="1941"/>
    <cellStyle name="差_分县成本差异系数" xfId="1942"/>
    <cellStyle name="差_分县成本差异系数_2012年年底教育项目调整支出汇总表（程科长）" xfId="1943"/>
    <cellStyle name="差_分县成本差异系数_不含人员经费系数" xfId="1944"/>
    <cellStyle name="差_分县成本差异系数_不含人员经费系数_2012年年底教育项目调整支出汇总表（程科长）" xfId="1945"/>
    <cellStyle name="差_分县成本差异系数_民生政策最低支出需求" xfId="1946"/>
    <cellStyle name="差_分县成本差异系数_民生政策最低支出需求_2012年年底教育项目调整支出汇总表（程科长）" xfId="1947"/>
    <cellStyle name="差_附表" xfId="1948"/>
    <cellStyle name="差_附表_2012年年底教育项目调整支出汇总表（程科长）" xfId="1949"/>
    <cellStyle name="差_复件 复件 2010年预算表格－2010-03-26-（含表间 公式）" xfId="1950"/>
    <cellStyle name="差_复件 复件 2010年预算表格－2010-03-26-（含表间 公式）_2012年年底教育项目调整支出汇总表（程科长）" xfId="1951"/>
    <cellStyle name="差_行政(燃修费)" xfId="1952"/>
    <cellStyle name="差_行政(燃修费)_2012年年底教育项目调整支出汇总表（程科长）" xfId="1953"/>
    <cellStyle name="差_行政(燃修费)_不含人员经费系数" xfId="1954"/>
    <cellStyle name="差_行政(燃修费)_不含人员经费系数_2012年年底教育项目调整支出汇总表（程科长）" xfId="1955"/>
    <cellStyle name="差_行政(燃修费)_民生政策最低支出需求" xfId="1956"/>
    <cellStyle name="差_行政(燃修费)_民生政策最低支出需求_2012年年底教育项目调整支出汇总表（程科长）" xfId="1957"/>
    <cellStyle name="差_行政(燃修费)_县市旗测算-新科目（含人口规模效应）" xfId="1958"/>
    <cellStyle name="差_行政(燃修费)_县市旗测算-新科目（含人口规模效应）_2012年年底教育项目调整支出汇总表（程科长）" xfId="1959"/>
    <cellStyle name="差_行政（人员）" xfId="1960"/>
    <cellStyle name="差_行政（人员）_2012年年底教育项目调整支出汇总表（程科长）" xfId="1961"/>
    <cellStyle name="差_行政（人员）_不含人员经费系数" xfId="1962"/>
    <cellStyle name="差_行政（人员）_不含人员经费系数_2012年年底教育项目调整支出汇总表（程科长）" xfId="1963"/>
    <cellStyle name="差_行政（人员）_民生政策最低支出需求" xfId="1964"/>
    <cellStyle name="差_行政（人员）_民生政策最低支出需求_2012年年底教育项目调整支出汇总表（程科长）" xfId="1965"/>
    <cellStyle name="差_行政（人员）_县市旗测算-新科目（含人口规模效应）" xfId="1966"/>
    <cellStyle name="差_行政（人员）_县市旗测算-新科目（含人口规模效应）_2012年年底教育项目调整支出汇总表（程科长）" xfId="1967"/>
    <cellStyle name="差_行政公检法测算" xfId="1968"/>
    <cellStyle name="差_行政公检法测算_2012年年底教育项目调整支出汇总表（程科长）" xfId="1969"/>
    <cellStyle name="差_行政公检法测算_不含人员经费系数" xfId="1970"/>
    <cellStyle name="差_行政公检法测算_不含人员经费系数_2012年年底教育项目调整支出汇总表（程科长）" xfId="1971"/>
    <cellStyle name="差_行政公检法测算_民生政策最低支出需求" xfId="1972"/>
    <cellStyle name="差_行政公检法测算_民生政策最低支出需求_2012年年底教育项目调整支出汇总表（程科长）" xfId="1973"/>
    <cellStyle name="差_行政公检法测算_县市旗测算-新科目（含人口规模效应）" xfId="1974"/>
    <cellStyle name="差_行政公检法测算_县市旗测算-新科目（含人口规模效应）_2012年年底教育项目调整支出汇总表（程科长）" xfId="1975"/>
    <cellStyle name="差_行政增资" xfId="1976"/>
    <cellStyle name="差_河南 缺口县区测算(地方填报)" xfId="1977"/>
    <cellStyle name="差_河南 缺口县区测算(地方填报)_2012年年底教育项目调整支出汇总表（程科长）" xfId="1978"/>
    <cellStyle name="差_河南 缺口县区测算(地方填报白)" xfId="1979"/>
    <cellStyle name="差_河南 缺口县区测算(地方填报白)_2012年年底教育项目调整支出汇总表（程科长）" xfId="1980"/>
    <cellStyle name="差_河南省----2009-05-21（补充数据）" xfId="1981"/>
    <cellStyle name="差_河南省----2009-05-21（补充数据）_2012年年底教育项目调整支出汇总表（程科长）" xfId="1982"/>
    <cellStyle name="差_河南省农村义务教育教师绩效工资测算表8-12" xfId="1983"/>
    <cellStyle name="差_河南省农村义务教育教师绩效工资测算表8-12_2012年年底教育项目调整支出汇总表（程科长）" xfId="1984"/>
    <cellStyle name="差_核定人数对比" xfId="1985"/>
    <cellStyle name="差_核定人数对比_2012年年底教育项目调整支出汇总表（程科长）" xfId="1986"/>
    <cellStyle name="差_核定人数下发表" xfId="1987"/>
    <cellStyle name="差_核定人数下发表_2012年年底教育项目调整支出汇总表（程科长）" xfId="1988"/>
    <cellStyle name="差_汇报姜局2.16" xfId="1989"/>
    <cellStyle name="差_汇总" xfId="1990"/>
    <cellStyle name="差_汇总_2012年年底教育项目调整支出汇总表（程科长）" xfId="1991"/>
    <cellStyle name="差_汇总表" xfId="1992"/>
    <cellStyle name="差_汇总表_2012年年底教育项目调整支出汇总表（程科长）" xfId="1993"/>
    <cellStyle name="差_汇总表4" xfId="1994"/>
    <cellStyle name="差_汇总表4_2012年年底教育项目调整支出汇总表（程科长）" xfId="1995"/>
    <cellStyle name="差_汇总-县级财政报表附表" xfId="1996"/>
    <cellStyle name="差_汇总-县级财政报表附表_2012年年底教育项目调整支出汇总表（程科长）" xfId="1997"/>
    <cellStyle name="差_基础数据" xfId="1998"/>
    <cellStyle name="差_基金平衡表2.3" xfId="1999"/>
    <cellStyle name="差_基金平衡表5.8" xfId="2000"/>
    <cellStyle name="差_检验表" xfId="2001"/>
    <cellStyle name="差_检验表（调整后）" xfId="2002"/>
    <cellStyle name="差_检验表（调整后）_2012年年底教育项目调整支出汇总表（程科长）" xfId="2003"/>
    <cellStyle name="差_检验表_2012年年底教育项目调整支出汇总表（程科长）" xfId="2004"/>
    <cellStyle name="差_教育(按照总人口测算）—20080416" xfId="2005"/>
    <cellStyle name="差_教育(按照总人口测算）—20080416_2012年年底教育项目调整支出汇总表（程科长）" xfId="2006"/>
    <cellStyle name="差_教育(按照总人口测算）—20080416_不含人员经费系数" xfId="2007"/>
    <cellStyle name="差_教育(按照总人口测算）—20080416_不含人员经费系数_2012年年底教育项目调整支出汇总表（程科长）" xfId="2008"/>
    <cellStyle name="差_教育(按照总人口测算）—20080416_民生政策最低支出需求" xfId="2009"/>
    <cellStyle name="差_教育(按照总人口测算）—20080416_民生政策最低支出需求_2012年年底教育项目调整支出汇总表（程科长）" xfId="2010"/>
    <cellStyle name="差_教育(按照总人口测算）—20080416_县市旗测算-新科目（含人口规模效应）" xfId="2011"/>
    <cellStyle name="差_教育(按照总人口测算）—20080416_县市旗测算-新科目（含人口规模效应）_2012年年底教育项目调整支出汇总表（程科长）" xfId="2012"/>
    <cellStyle name="差_接转" xfId="2013"/>
    <cellStyle name="差_接转_2012年年底教育项目调整支出汇总表（程科长）" xfId="2014"/>
    <cellStyle name="差_结转" xfId="2015"/>
    <cellStyle name="差_津补贴保障测算（2010.3.19）" xfId="2016"/>
    <cellStyle name="差_津补贴保障测算（2010.3.19）_2012年年底教育项目调整支出汇总表（程科长）" xfId="2017"/>
    <cellStyle name="差_津补贴保障测算(5.21)" xfId="2018"/>
    <cellStyle name="差_矿务局" xfId="2019"/>
    <cellStyle name="差_矿务局_2012年年底教育项目调整支出汇总表（程科长）" xfId="2020"/>
    <cellStyle name="差_丽江汇总" xfId="2021"/>
    <cellStyle name="差_丽江汇总_2012年年底教育项目调整支出汇总表（程科长）" xfId="2022"/>
    <cellStyle name="差_民生政策最低支出需求" xfId="2023"/>
    <cellStyle name="差_民生政策最低支出需求_2012年年底教育项目调整支出汇总表（程科长）" xfId="2024"/>
    <cellStyle name="差_南水北调工程测算表" xfId="2025"/>
    <cellStyle name="差_农林水和城市维护标准支出20080505－县区合计" xfId="2026"/>
    <cellStyle name="差_农林水和城市维护标准支出20080505－县区合计_2012年年底教育项目调整支出汇总表（程科长）" xfId="2027"/>
    <cellStyle name="差_农林水和城市维护标准支出20080505－县区合计_不含人员经费系数" xfId="2028"/>
    <cellStyle name="差_农林水和城市维护标准支出20080505－县区合计_不含人员经费系数_2012年年底教育项目调整支出汇总表（程科长）" xfId="2029"/>
    <cellStyle name="差_农林水和城市维护标准支出20080505－县区合计_民生政策最低支出需求" xfId="2030"/>
    <cellStyle name="差_农林水和城市维护标准支出20080505－县区合计_民生政策最低支出需求_2012年年底教育项目调整支出汇总表（程科长）" xfId="2031"/>
    <cellStyle name="差_农林水和城市维护标准支出20080505－县区合计_县市旗测算-新科目（含人口规模效应）" xfId="2032"/>
    <cellStyle name="差_农林水和城市维护标准支出20080505－县区合计_县市旗测算-新科目（含人口规模效应）_2012年年底教育项目调整支出汇总表（程科长）" xfId="2033"/>
    <cellStyle name="差_批复汇总表（调整后）" xfId="2034"/>
    <cellStyle name="差_批复汇总表（调整后）_2012年年底教育项目调整支出汇总表（程科长）" xfId="2035"/>
    <cellStyle name="差_平邑" xfId="2036"/>
    <cellStyle name="差_平邑_2012年年底教育项目调整支出汇总表（程科长）" xfId="2037"/>
    <cellStyle name="差_其他部门(按照总人口测算）—20080416" xfId="2038"/>
    <cellStyle name="差_其他部门(按照总人口测算）—20080416_2012年年底教育项目调整支出汇总表（程科长）" xfId="2039"/>
    <cellStyle name="差_其他部门(按照总人口测算）—20080416_不含人员经费系数" xfId="2040"/>
    <cellStyle name="差_其他部门(按照总人口测算）—20080416_不含人员经费系数_2012年年底教育项目调整支出汇总表（程科长）" xfId="2041"/>
    <cellStyle name="差_其他部门(按照总人口测算）—20080416_民生政策最低支出需求" xfId="2042"/>
    <cellStyle name="差_其他部门(按照总人口测算）—20080416_民生政策最低支出需求_2012年年底教育项目调整支出汇总表（程科长）" xfId="2043"/>
    <cellStyle name="差_其他部门(按照总人口测算）—20080416_县市旗测算-新科目（含人口规模效应）" xfId="2044"/>
    <cellStyle name="差_其他部门(按照总人口测算）—20080416_县市旗测算-新科目（含人口规模效应）_2012年年底教育项目调整支出汇总表（程科长）" xfId="2045"/>
    <cellStyle name="差_青海 缺口县区测算(地方填报)" xfId="2046"/>
    <cellStyle name="差_青海 缺口县区测算(地方填报)_2012年年底教育项目调整支出汇总表（程科长）" xfId="2047"/>
    <cellStyle name="差_缺口县区测算" xfId="2048"/>
    <cellStyle name="差_缺口县区测算（11.13）" xfId="2049"/>
    <cellStyle name="差_缺口县区测算（11.13）_2012年年底教育项目调整支出汇总表（程科长）" xfId="2050"/>
    <cellStyle name="差_缺口县区测算(按2007支出增长25%测算)" xfId="2051"/>
    <cellStyle name="差_缺口县区测算(按2007支出增长25%测算)_2012年年底教育项目调整支出汇总表（程科长）" xfId="2052"/>
    <cellStyle name="差_缺口县区测算(按核定人数)" xfId="2053"/>
    <cellStyle name="差_缺口县区测算(按核定人数)_2012年年底教育项目调整支出汇总表（程科长）" xfId="2054"/>
    <cellStyle name="差_缺口县区测算(财政部标准)" xfId="2055"/>
    <cellStyle name="差_缺口县区测算(财政部标准)_2012年年底教育项目调整支出汇总表（程科长）" xfId="2056"/>
    <cellStyle name="差_缺口县区测算_2012年年底教育项目调整支出汇总表（程科长）" xfId="2057"/>
    <cellStyle name="差_缺口消化情况" xfId="2058"/>
    <cellStyle name="差_缺口消化情况_2012年年底教育项目调整支出汇总表（程科长）" xfId="2059"/>
    <cellStyle name="差_人大汇报5.8" xfId="2060"/>
    <cellStyle name="差_人员工资和公用经费" xfId="2061"/>
    <cellStyle name="差_人员工资和公用经费_2012年年底教育项目调整支出汇总表（程科长）" xfId="2062"/>
    <cellStyle name="差_人员工资和公用经费2" xfId="2063"/>
    <cellStyle name="差_人员工资和公用经费2_2012年年底教育项目调整支出汇总表（程科长）" xfId="2064"/>
    <cellStyle name="差_人员工资和公用经费3" xfId="2065"/>
    <cellStyle name="差_人员工资和公用经费3_2012年年底教育项目调整支出汇总表（程科长）" xfId="2066"/>
    <cellStyle name="差_山东省民生支出标准" xfId="2067"/>
    <cellStyle name="差_山东省民生支出标准_2012年年底教育项目调整支出汇总表（程科长）" xfId="2068"/>
    <cellStyle name="差_商品交易所2006--2008年税收" xfId="2069"/>
    <cellStyle name="差_商品交易所2006--2008年税收_2012年年底教育项目调整支出汇总表（程科长）" xfId="2070"/>
    <cellStyle name="差_省电力2008年 工作表" xfId="2071"/>
    <cellStyle name="差_省电力2008年 工作表_2012年年底教育项目调整支出汇总表（程科长）" xfId="2072"/>
    <cellStyle name="差_省定集聚区收入基数" xfId="2073"/>
    <cellStyle name="差_省属监狱人员级别表(驻外)" xfId="2074"/>
    <cellStyle name="差_市本级收入预计111123" xfId="2075"/>
    <cellStyle name="差_-市财政局1支出汇总(含预备金、政府)22" xfId="2076"/>
    <cellStyle name="差_市辖区测算20080510" xfId="2077"/>
    <cellStyle name="差_市辖区测算20080510_2012年年底教育项目调整支出汇总表（程科长）" xfId="2078"/>
    <cellStyle name="差_市辖区测算20080510_不含人员经费系数" xfId="2079"/>
    <cellStyle name="差_市辖区测算20080510_不含人员经费系数_2012年年底教育项目调整支出汇总表（程科长）" xfId="2080"/>
    <cellStyle name="差_市辖区测算20080510_民生政策最低支出需求" xfId="2081"/>
    <cellStyle name="差_市辖区测算20080510_民生政策最低支出需求_2012年年底教育项目调整支出汇总表（程科长）" xfId="2082"/>
    <cellStyle name="差_市辖区测算20080510_县市旗测算-新科目（含人口规模效应）" xfId="2083"/>
    <cellStyle name="差_市辖区测算20080510_县市旗测算-新科目（含人口规模效应）_2012年年底教育项目调整支出汇总表（程科长）" xfId="2084"/>
    <cellStyle name="差_市辖区测算-新科目（20080626）" xfId="2085"/>
    <cellStyle name="差_市辖区测算-新科目（20080626）_2012年年底教育项目调整支出汇总表（程科长）" xfId="2086"/>
    <cellStyle name="差_市辖区测算-新科目（20080626）_不含人员经费系数" xfId="2087"/>
    <cellStyle name="差_市辖区测算-新科目（20080626）_不含人员经费系数_2012年年底教育项目调整支出汇总表（程科长）" xfId="2088"/>
    <cellStyle name="差_市辖区测算-新科目（20080626）_民生政策最低支出需求" xfId="2089"/>
    <cellStyle name="差_市辖区测算-新科目（20080626）_民生政策最低支出需求_2012年年底教育项目调整支出汇总表（程科长）" xfId="2090"/>
    <cellStyle name="差_市辖区测算-新科目（20080626）_县市旗测算-新科目（含人口规模效应）" xfId="2091"/>
    <cellStyle name="差_市辖区测算-新科目（20080626）_县市旗测算-新科目（含人口规模效应）_2012年年底教育项目调整支出汇总表（程科长）" xfId="2092"/>
    <cellStyle name="差_市直提前告知" xfId="2093"/>
    <cellStyle name="差_市直提前告知_2012年年底教育项目调整支出汇总表（程科长）" xfId="2094"/>
    <cellStyle name="差_同德" xfId="2095"/>
    <cellStyle name="差_同德_2012年年底教育项目调整支出汇总表（程科长）" xfId="2096"/>
    <cellStyle name="差_危改资金测算" xfId="2097"/>
    <cellStyle name="差_危改资金测算_2012年年底教育项目调整支出汇总表（程科长）" xfId="2098"/>
    <cellStyle name="差_卫生(按照总人口测算）—20080416" xfId="2099"/>
    <cellStyle name="差_卫生(按照总人口测算）—20080416_2012年年底教育项目调整支出汇总表（程科长）" xfId="2100"/>
    <cellStyle name="差_卫生(按照总人口测算）—20080416_不含人员经费系数" xfId="2101"/>
    <cellStyle name="差_卫生(按照总人口测算）—20080416_不含人员经费系数_2012年年底教育项目调整支出汇总表（程科长）" xfId="2102"/>
    <cellStyle name="差_卫生(按照总人口测算）—20080416_民生政策最低支出需求" xfId="2103"/>
    <cellStyle name="差_卫生(按照总人口测算）—20080416_民生政策最低支出需求_2012年年底教育项目调整支出汇总表（程科长）" xfId="2104"/>
    <cellStyle name="差_卫生(按照总人口测算）—20080416_县市旗测算-新科目（含人口规模效应）" xfId="2105"/>
    <cellStyle name="差_卫生(按照总人口测算）—20080416_县市旗测算-新科目（含人口规模效应）_2012年年底教育项目调整支出汇总表（程科长）" xfId="2106"/>
    <cellStyle name="差_卫生部门" xfId="2107"/>
    <cellStyle name="差_卫生部门_2012年年底教育项目调整支出汇总表（程科长）" xfId="2108"/>
    <cellStyle name="差_文体广播部门" xfId="2109"/>
    <cellStyle name="差_文体广播部门_2012年年底教育项目调整支出汇总表（程科长）" xfId="2110"/>
    <cellStyle name="差_文体广播事业(按照总人口测算）—20080416" xfId="2111"/>
    <cellStyle name="差_文体广播事业(按照总人口测算）—20080416_2012年年底教育项目调整支出汇总表（程科长）" xfId="2112"/>
    <cellStyle name="差_文体广播事业(按照总人口测算）—20080416_不含人员经费系数" xfId="2113"/>
    <cellStyle name="差_文体广播事业(按照总人口测算）—20080416_不含人员经费系数_2012年年底教育项目调整支出汇总表（程科长）" xfId="2114"/>
    <cellStyle name="差_文体广播事业(按照总人口测算）—20080416_民生政策最低支出需求" xfId="2115"/>
    <cellStyle name="差_文体广播事业(按照总人口测算）—20080416_民生政策最低支出需求_2012年年底教育项目调整支出汇总表（程科长）" xfId="2116"/>
    <cellStyle name="差_文体广播事业(按照总人口测算）—20080416_县市旗测算-新科目（含人口规模效应）" xfId="2117"/>
    <cellStyle name="差_文体广播事业(按照总人口测算）—20080416_县市旗测算-新科目（含人口规模效应）_2012年年底教育项目调整支出汇总表（程科长）" xfId="2118"/>
    <cellStyle name="差_下文" xfId="2119"/>
    <cellStyle name="差_下文（表）" xfId="2120"/>
    <cellStyle name="差_下文（表）_2012年年底教育项目调整支出汇总表（程科长）" xfId="2121"/>
    <cellStyle name="差_下文_2012年年底教育项目调整支出汇总表（程科长）" xfId="2122"/>
    <cellStyle name="差_县区合并测算20080421" xfId="2123"/>
    <cellStyle name="差_县区合并测算20080421_2012年年底教育项目调整支出汇总表（程科长）" xfId="2124"/>
    <cellStyle name="差_县区合并测算20080421_不含人员经费系数" xfId="2125"/>
    <cellStyle name="差_县区合并测算20080421_不含人员经费系数_2012年年底教育项目调整支出汇总表（程科长）" xfId="2126"/>
    <cellStyle name="差_县区合并测算20080421_民生政策最低支出需求" xfId="2127"/>
    <cellStyle name="差_县区合并测算20080421_民生政策最低支出需求_2012年年底教育项目调整支出汇总表（程科长）" xfId="2128"/>
    <cellStyle name="差_县区合并测算20080421_县市旗测算-新科目（含人口规模效应）" xfId="2129"/>
    <cellStyle name="差_县区合并测算20080421_县市旗测算-新科目（含人口规模效应）_2012年年底教育项目调整支出汇总表（程科长）" xfId="2130"/>
    <cellStyle name="差_县区合并测算20080423(按照各省比重）" xfId="2131"/>
    <cellStyle name="差_县区合并测算20080423(按照各省比重）_2012年年底教育项目调整支出汇总表（程科长）" xfId="2132"/>
    <cellStyle name="差_县区合并测算20080423(按照各省比重）_不含人员经费系数" xfId="2133"/>
    <cellStyle name="差_县区合并测算20080423(按照各省比重）_不含人员经费系数_2012年年底教育项目调整支出汇总表（程科长）" xfId="2134"/>
    <cellStyle name="差_县区合并测算20080423(按照各省比重）_民生政策最低支出需求" xfId="2135"/>
    <cellStyle name="差_县区合并测算20080423(按照各省比重）_民生政策最低支出需求_2012年年底教育项目调整支出汇总表（程科长）" xfId="2136"/>
    <cellStyle name="差_县区合并测算20080423(按照各省比重）_县市旗测算-新科目（含人口规模效应）" xfId="2137"/>
    <cellStyle name="差_县区合并测算20080423(按照各省比重）_县市旗测算-新科目（含人口规模效应）_2012年年底教育项目调整支出汇总表（程科长）" xfId="2138"/>
    <cellStyle name="差_县区请示12.23" xfId="2139"/>
    <cellStyle name="差_县区小报告" xfId="2140"/>
    <cellStyle name="差_县区小报告_2012年年底教育项目调整支出汇总表（程科长）" xfId="2141"/>
    <cellStyle name="差_县市旗测算20080508" xfId="2142"/>
    <cellStyle name="差_县市旗测算20080508_2012年年底教育项目调整支出汇总表（程科长）" xfId="2143"/>
    <cellStyle name="差_县市旗测算20080508_不含人员经费系数" xfId="2144"/>
    <cellStyle name="差_县市旗测算20080508_不含人员经费系数_2012年年底教育项目调整支出汇总表（程科长）" xfId="2145"/>
    <cellStyle name="差_县市旗测算20080508_民生政策最低支出需求" xfId="2146"/>
    <cellStyle name="差_县市旗测算20080508_民生政策最低支出需求_2012年年底教育项目调整支出汇总表（程科长）" xfId="2147"/>
    <cellStyle name="差_县市旗测算20080508_县市旗测算-新科目（含人口规模效应）" xfId="2148"/>
    <cellStyle name="差_县市旗测算20080508_县市旗测算-新科目（含人口规模效应）_2012年年底教育项目调整支出汇总表（程科长）" xfId="2149"/>
    <cellStyle name="差_县市旗测算-新科目（20080626）" xfId="2150"/>
    <cellStyle name="差_县市旗测算-新科目（20080626）_2012年年底教育项目调整支出汇总表（程科长）" xfId="2151"/>
    <cellStyle name="差_县市旗测算-新科目（20080626）_不含人员经费系数" xfId="2152"/>
    <cellStyle name="差_县市旗测算-新科目（20080626）_不含人员经费系数_2012年年底教育项目调整支出汇总表（程科长）" xfId="2153"/>
    <cellStyle name="差_县市旗测算-新科目（20080626）_民生政策最低支出需求" xfId="2154"/>
    <cellStyle name="差_县市旗测算-新科目（20080626）_民生政策最低支出需求_2012年年底教育项目调整支出汇总表（程科长）" xfId="2155"/>
    <cellStyle name="差_县市旗测算-新科目（20080626）_县市旗测算-新科目（含人口规模效应）" xfId="2156"/>
    <cellStyle name="差_县市旗测算-新科目（20080626）_县市旗测算-新科目（含人口规模效应）_2012年年底教育项目调整支出汇总表（程科长）" xfId="2157"/>
    <cellStyle name="差_县市旗测算-新科目（20080627）" xfId="2158"/>
    <cellStyle name="差_县市旗测算-新科目（20080627）_2012年年底教育项目调整支出汇总表（程科长）" xfId="2159"/>
    <cellStyle name="差_县市旗测算-新科目（20080627）_不含人员经费系数" xfId="2160"/>
    <cellStyle name="差_县市旗测算-新科目（20080627）_不含人员经费系数_2012年年底教育项目调整支出汇总表（程科长）" xfId="2161"/>
    <cellStyle name="差_县市旗测算-新科目（20080627）_民生政策最低支出需求" xfId="2162"/>
    <cellStyle name="差_县市旗测算-新科目（20080627）_民生政策最低支出需求_2012年年底教育项目调整支出汇总表（程科长）" xfId="2163"/>
    <cellStyle name="差_县市旗测算-新科目（20080627）_县市旗测算-新科目（含人口规模效应）" xfId="2164"/>
    <cellStyle name="差_县市旗测算-新科目（20080627）_县市旗测算-新科目（含人口规模效应）_2012年年底教育项目调整支出汇总表（程科长）" xfId="2165"/>
    <cellStyle name="差_一般预算支出口径剔除表" xfId="2166"/>
    <cellStyle name="差_一般预算支出口径剔除表_2012年年底教育项目调整支出汇总表（程科长）" xfId="2167"/>
    <cellStyle name="差_一审汇总" xfId="2168"/>
    <cellStyle name="差_一审汇总1.27" xfId="2169"/>
    <cellStyle name="差_云南 缺口县区测算(地方填报)" xfId="2170"/>
    <cellStyle name="差_云南 缺口县区测算(地方填报)_2012年年底教育项目调整支出汇总表（程科长）" xfId="2171"/>
    <cellStyle name="差_云南省2008年转移支付测算——州市本级考核部分及政策性测算" xfId="2172"/>
    <cellStyle name="差_云南省2008年转移支付测算——州市本级考核部分及政策性测算_2012年年底教育项目调整支出汇总表（程科长）" xfId="2173"/>
    <cellStyle name="差_增消两税返还" xfId="2174"/>
    <cellStyle name="差_增消两税返还_2012年年底教育项目调整支出汇总表（程科长）" xfId="2175"/>
    <cellStyle name="差_重点民生支出需求测算表社保（农村低保）081112" xfId="2176"/>
    <cellStyle name="差_重点民生支出需求测算表社保（农村低保）081112_2012年年底教育项目调整支出汇总表（程科长）" xfId="2177"/>
    <cellStyle name="差_转移支付" xfId="2178"/>
    <cellStyle name="差_转移支付_2012年年底教育项目调整支出汇总表（程科长）" xfId="2179"/>
    <cellStyle name="差_自行调整差异系数顺序" xfId="2180"/>
    <cellStyle name="差_自行调整差异系数顺序_2012年年底教育项目调整支出汇总表（程科长）" xfId="2181"/>
    <cellStyle name="差_总人口" xfId="2182"/>
    <cellStyle name="差_总人口_2012年年底教育项目调整支出汇总表（程科长）" xfId="2183"/>
    <cellStyle name="常" xfId="2184"/>
    <cellStyle name="常_2011结算单定稿" xfId="2185"/>
    <cellStyle name="常_2013年" xfId="2186"/>
    <cellStyle name="常_报市长" xfId="2187"/>
    <cellStyle name="常_汇报姜局2.16" xfId="2188"/>
    <cellStyle name="常_基金平衡表2.3" xfId="2189"/>
    <cellStyle name="常_基金平衡表5.8" xfId="2190"/>
    <cellStyle name="常_人大汇报5.8" xfId="2191"/>
    <cellStyle name="常_人大汇报5.8_2013年教科文科预算表" xfId="2192"/>
    <cellStyle name="常_市直提前告知" xfId="2193"/>
    <cellStyle name="常_市直提前告知_2013年教科文科预算表" xfId="2194"/>
    <cellStyle name="常_一审汇总" xfId="2195"/>
    <cellStyle name="常_一审汇总1.27" xfId="2196"/>
    <cellStyle name="常_增消两税2012" xfId="2197"/>
    <cellStyle name="常规 10" xfId="2198"/>
    <cellStyle name="常规 10 2" xfId="2199"/>
    <cellStyle name="常规 11" xfId="2200"/>
    <cellStyle name="常规 11 2" xfId="2201"/>
    <cellStyle name="常规 11 2 2" xfId="2202"/>
    <cellStyle name="常规 11 2_市直提前告知" xfId="2203"/>
    <cellStyle name="常规 11 3" xfId="2204"/>
    <cellStyle name="常规 11 4" xfId="2205"/>
    <cellStyle name="常规 11_02支出需求及缺口县测算情况" xfId="2206"/>
    <cellStyle name="常规 12" xfId="2207"/>
    <cellStyle name="常规 12 2" xfId="2208"/>
    <cellStyle name="常规 12 3" xfId="2209"/>
    <cellStyle name="常规 12_2012年年底教育项目调整支出汇总表（程科长）" xfId="2210"/>
    <cellStyle name="常规 13" xfId="2211"/>
    <cellStyle name="常规 14" xfId="2212"/>
    <cellStyle name="常规 15" xfId="2213"/>
    <cellStyle name="常规 15 4" xfId="2214"/>
    <cellStyle name="常规 15_1.3日 2017年预算草案 - 副本" xfId="2215"/>
    <cellStyle name="常规 16" xfId="2216"/>
    <cellStyle name="常规 17" xfId="2217"/>
    <cellStyle name="常规 18" xfId="2218"/>
    <cellStyle name="常规 19" xfId="2219"/>
    <cellStyle name="常规 2" xfId="2220"/>
    <cellStyle name="常规 2 2" xfId="2221"/>
    <cellStyle name="常规 2 3" xfId="2222"/>
    <cellStyle name="常规 2 3 2" xfId="2223"/>
    <cellStyle name="常规 2 3 3" xfId="2224"/>
    <cellStyle name="常规 2 3_2012年年底教育项目调整支出汇总表（程科长）" xfId="2225"/>
    <cellStyle name="常规 2 4" xfId="2226"/>
    <cellStyle name="常规 2 5" xfId="2227"/>
    <cellStyle name="常规 2 5 2" xfId="2228"/>
    <cellStyle name="常规 2 5 3" xfId="2229"/>
    <cellStyle name="常规 2 5_2012年年底教育项目调整支出汇总表（程科长）" xfId="2230"/>
    <cellStyle name="常规 2 6" xfId="2231"/>
    <cellStyle name="常规 2 7" xfId="2232"/>
    <cellStyle name="常规 2_1-12月份预测" xfId="2233"/>
    <cellStyle name="常规 20" xfId="2234"/>
    <cellStyle name="常规 21" xfId="2235"/>
    <cellStyle name="常规 22" xfId="2236"/>
    <cellStyle name="常规 23" xfId="2237"/>
    <cellStyle name="常规 24" xfId="2238"/>
    <cellStyle name="常规 25" xfId="2239"/>
    <cellStyle name="常规 26" xfId="2240"/>
    <cellStyle name="常规 27" xfId="2241"/>
    <cellStyle name="常规 3" xfId="2242"/>
    <cellStyle name="常规 3 2" xfId="2243"/>
    <cellStyle name="常规 3 2 2" xfId="2244"/>
    <cellStyle name="常规 3 3" xfId="2245"/>
    <cellStyle name="常规 3_05预算类" xfId="2246"/>
    <cellStyle name="常规 3_2009年市与各县(市、区)年终决算结算单(草案)" xfId="2247"/>
    <cellStyle name="常规 4" xfId="2248"/>
    <cellStyle name="常规 5" xfId="2249"/>
    <cellStyle name="常规 5 2" xfId="2250"/>
    <cellStyle name="常规 6" xfId="2251"/>
    <cellStyle name="常规 7" xfId="2252"/>
    <cellStyle name="常规 78" xfId="2253"/>
    <cellStyle name="常规 8" xfId="2254"/>
    <cellStyle name="常规 9" xfId="2255"/>
    <cellStyle name="常规_2005征收任务12月9" xfId="2256"/>
    <cellStyle name="常规_2009年财力测算情况11.19人代会 2" xfId="2257"/>
    <cellStyle name="常规_2010年收入财力预测（20101011） 2" xfId="2258"/>
    <cellStyle name="常规_2010年预算调整表3" xfId="2259"/>
    <cellStyle name="常规_2016年省本级社会保险基金收支预算表细化" xfId="2260"/>
    <cellStyle name="常规_4268D4A09C5B01B0E0530A0804CB4AF3" xfId="2261"/>
    <cellStyle name="常规_安阳县2018年地方财政预算表" xfId="2262"/>
    <cellStyle name="超级链接" xfId="2263"/>
    <cellStyle name="超链接 2" xfId="2264"/>
    <cellStyle name="分级显示行_1_13区汇总" xfId="2265"/>
    <cellStyle name="归盒啦_95" xfId="2266"/>
    <cellStyle name="好 2" xfId="2267"/>
    <cellStyle name="好_00省级(打印)" xfId="2268"/>
    <cellStyle name="好_00省级(打印)_2012年年底教育项目调整支出汇总表（程科长）" xfId="2269"/>
    <cellStyle name="好_03昭通" xfId="2270"/>
    <cellStyle name="好_03昭通_2012年年底教育项目调整支出汇总表（程科长）" xfId="2271"/>
    <cellStyle name="好_04财力类" xfId="2272"/>
    <cellStyle name="好_0502通海县" xfId="2273"/>
    <cellStyle name="好_0502通海县_2012年年底教育项目调整支出汇总表（程科长）" xfId="2274"/>
    <cellStyle name="好_05潍坊" xfId="2275"/>
    <cellStyle name="好_0605石屏县" xfId="2276"/>
    <cellStyle name="好_0605石屏县_2012年年底教育项目调整支出汇总表（程科长）" xfId="2277"/>
    <cellStyle name="好_07临沂" xfId="2278"/>
    <cellStyle name="好_08年财力预测" xfId="2279"/>
    <cellStyle name="好_09黑龙江" xfId="2280"/>
    <cellStyle name="好_09黑龙江_2012年年底教育项目调整支出汇总表（程科长）" xfId="2281"/>
    <cellStyle name="好_1" xfId="2282"/>
    <cellStyle name="好_1_2012年年底教育项目调整支出汇总表（程科长）" xfId="2283"/>
    <cellStyle name="好_1110洱源县" xfId="2284"/>
    <cellStyle name="好_1110洱源县_2012年年底教育项目调整支出汇总表（程科长）" xfId="2285"/>
    <cellStyle name="好_1-12月份预测" xfId="2286"/>
    <cellStyle name="好_11大理" xfId="2287"/>
    <cellStyle name="好_11大理_2012年年底教育项目调整支出汇总表（程科长）" xfId="2288"/>
    <cellStyle name="好_12滨州" xfId="2289"/>
    <cellStyle name="好_12滨州_2012年年底教育项目调整支出汇总表（程科长）" xfId="2290"/>
    <cellStyle name="好_14安徽" xfId="2291"/>
    <cellStyle name="好_14安徽_2012年年底教育项目调整支出汇总表（程科长）" xfId="2292"/>
    <cellStyle name="好_2" xfId="2293"/>
    <cellStyle name="好_2_2012年年底教育项目调整支出汇总表（程科长）" xfId="2294"/>
    <cellStyle name="好_20 2007年河南结算单" xfId="2295"/>
    <cellStyle name="好_20 2007年河南结算单_2012年年底教育项目调整支出汇总表（程科长）" xfId="2296"/>
    <cellStyle name="好_2006年22湖南" xfId="2297"/>
    <cellStyle name="好_2006年22湖南_2012年年底教育项目调整支出汇总表（程科长）" xfId="2298"/>
    <cellStyle name="好_2006年27重庆" xfId="2299"/>
    <cellStyle name="好_2006年27重庆_2012年年底教育项目调整支出汇总表（程科长）" xfId="2300"/>
    <cellStyle name="好_2006年28四川" xfId="2301"/>
    <cellStyle name="好_2006年28四川_2012年年底教育项目调整支出汇总表（程科长）" xfId="2302"/>
    <cellStyle name="好_2006年30云南" xfId="2303"/>
    <cellStyle name="好_2006年33甘肃" xfId="2304"/>
    <cellStyle name="好_2006年34青海" xfId="2305"/>
    <cellStyle name="好_2006年34青海_2012年年底教育项目调整支出汇总表（程科长）" xfId="2306"/>
    <cellStyle name="好_2006年全省财力计算表（中央、决算）" xfId="2307"/>
    <cellStyle name="好_2006年全省财力计算表（中央、决算）_2012年年底教育项目调整支出汇总表（程科长）" xfId="2308"/>
    <cellStyle name="好_2006年水利统计指标统计表" xfId="2309"/>
    <cellStyle name="好_2006年水利统计指标统计表_2012年年底教育项目调整支出汇总表（程科长）" xfId="2310"/>
    <cellStyle name="好_2007结算与财力(6.2)" xfId="2311"/>
    <cellStyle name="好_2007年结算已定项目对账单" xfId="2312"/>
    <cellStyle name="好_2007年结算已定项目对账单_2012年年底教育项目调整支出汇总表（程科长）" xfId="2313"/>
    <cellStyle name="好_2007年市与各县(区)年终决算结算单(草案)080218" xfId="2314"/>
    <cellStyle name="好_2007年收支情况及2008年收支预计表(汇总表)" xfId="2315"/>
    <cellStyle name="好_2007年收支情况及2008年收支预计表(汇总表)_2012年年底教育项目调整支出汇总表（程科长）" xfId="2316"/>
    <cellStyle name="好_2007年一般预算支出剔除" xfId="2317"/>
    <cellStyle name="好_2007年一般预算支出剔除_2012年年底教育项目调整支出汇总表（程科长）" xfId="2318"/>
    <cellStyle name="好_2007年中央财政与河南省财政年终决算结算单" xfId="2319"/>
    <cellStyle name="好_2007年中央财政与河南省财政年终决算结算单_2012年年底教育项目调整支出汇总表（程科长）" xfId="2320"/>
    <cellStyle name="好_2007一般预算支出口径剔除表" xfId="2321"/>
    <cellStyle name="好_2007一般预算支出口径剔除表_2012年年底教育项目调整支出汇总表（程科长）" xfId="2322"/>
    <cellStyle name="好_2008计算资料（8月11日终稿）" xfId="2323"/>
    <cellStyle name="好_2008计算资料（8月5）" xfId="2324"/>
    <cellStyle name="好_2008计算资料（8月5）_2012年年底教育项目调整支出汇总表（程科长）" xfId="2325"/>
    <cellStyle name="好_2008结算事项" xfId="2326"/>
    <cellStyle name="好_2008结算与财力(最终)" xfId="2327"/>
    <cellStyle name="好_2008年财政收支预算草案(发地市)" xfId="2328"/>
    <cellStyle name="好_2008年全省汇总收支计算表" xfId="2329"/>
    <cellStyle name="好_2008年全省汇总收支计算表_2012年年底教育项目调整支出汇总表（程科长）" xfId="2330"/>
    <cellStyle name="好_2008年全省人员信息" xfId="2331"/>
    <cellStyle name="好_2008年市与各县(区)年终决算结算单(草案)" xfId="2332"/>
    <cellStyle name="好_2008年市与各县(区)年终决算结算单定稿" xfId="2333"/>
    <cellStyle name="好_2008年一般预算支出预计" xfId="2334"/>
    <cellStyle name="好_2008年一般预算支出预计_2012年年底教育项目调整支出汇总表（程科长）" xfId="2335"/>
    <cellStyle name="好_2008年预计支出与2007年对比" xfId="2336"/>
    <cellStyle name="好_2008年预计支出与2007年对比_2012年年底教育项目调整支出汇总表（程科长）" xfId="2337"/>
    <cellStyle name="好_2008年支出核定" xfId="2338"/>
    <cellStyle name="好_2008年支出核定_2012年年底教育项目调整支出汇总表（程科长）" xfId="2339"/>
    <cellStyle name="好_2008年支出调整" xfId="2340"/>
    <cellStyle name="好_2008年支出调整_2012年年底教育项目调整支出汇总表（程科长）" xfId="2341"/>
    <cellStyle name="好_2009年结算（最终）" xfId="2342"/>
    <cellStyle name="好_2009年省对市县转移支付测算表(9.27)" xfId="2343"/>
    <cellStyle name="好_2009年省对市县转移支付测算表(9.27)_2012年年底教育项目调整支出汇总表（程科长）" xfId="2344"/>
    <cellStyle name="好_2009年省与市县结算（最终）" xfId="2345"/>
    <cellStyle name="好_2009年市与各县(市、区)年终决算结算单(草案)定稿" xfId="2346"/>
    <cellStyle name="好_2009年万元表" xfId="2347"/>
    <cellStyle name="好_2009全省决算表（批复后）" xfId="2348"/>
    <cellStyle name="好_2009全省决算表（批复后）_2012年年底教育项目调整支出汇总表（程科长）" xfId="2349"/>
    <cellStyle name="好_2010.10.30" xfId="2350"/>
    <cellStyle name="好_2010.10.30_2012年年底教育项目调整支出汇总表（程科长）" xfId="2351"/>
    <cellStyle name="好_20100317基本建设预算" xfId="2352"/>
    <cellStyle name="好_20101014国资收入安排项目" xfId="2353"/>
    <cellStyle name="好_20101118年底前重点项目资金缺口统计表" xfId="2354"/>
    <cellStyle name="好_2010结算单0530" xfId="2355"/>
    <cellStyle name="好_2010结算单定稿" xfId="2356"/>
    <cellStyle name="好_2010结算单定稿_2012年年底教育项目调整支出汇总表（程科长）" xfId="2357"/>
    <cellStyle name="好_2010年全省供养人员" xfId="2358"/>
    <cellStyle name="好_2010年全省供养人员_2012年年底教育项目调整支出汇总表（程科长）" xfId="2359"/>
    <cellStyle name="好_2010年省对市县结算（最终）" xfId="2360"/>
    <cellStyle name="好_2010年支出变动修改" xfId="2361"/>
    <cellStyle name="好_2010省对市县转移支付测算表(10-21）" xfId="2362"/>
    <cellStyle name="好_2010省对市县转移支付测算表(10-21）_2012年年底教育项目调整支出汇总表（程科长）" xfId="2363"/>
    <cellStyle name="好_2011.1-6转移支付" xfId="2364"/>
    <cellStyle name="好_2011结算单" xfId="2365"/>
    <cellStyle name="好_2011结算单定稿" xfId="2366"/>
    <cellStyle name="好_2011年财力预测3.14" xfId="2367"/>
    <cellStyle name="好_2011年省对市县结算(3.21)" xfId="2368"/>
    <cellStyle name="好_2011转移支付预计表" xfId="2369"/>
    <cellStyle name="好_2011转移支付预计表（定稿）" xfId="2370"/>
    <cellStyle name="好_2012结转明细表" xfId="2371"/>
    <cellStyle name="好_2012年市本级基建预算（草案）" xfId="2372"/>
    <cellStyle name="好_2012年市本级基建预算（草案）_2012年年底教育项目调整支出汇总表（程科长）" xfId="2373"/>
    <cellStyle name="好_2012年市本级基建预算（草案）20120128" xfId="2374"/>
    <cellStyle name="好_2012年市本级基建预算（草案）20120128_2012年年底教育项目调整支出汇总表（程科长）" xfId="2375"/>
    <cellStyle name="好_20河南" xfId="2376"/>
    <cellStyle name="好_20河南(财政部2010年县级基本财力测算数据)" xfId="2377"/>
    <cellStyle name="好_20河南(财政部2010年县级基本财力测算数据)_2012年年底教育项目调整支出汇总表（程科长）" xfId="2378"/>
    <cellStyle name="好_20河南_2012年年底教育项目调整支出汇总表（程科长）" xfId="2379"/>
    <cellStyle name="好_22湖南" xfId="2380"/>
    <cellStyle name="好_22湖南_2012年年底教育项目调整支出汇总表（程科长）" xfId="2381"/>
    <cellStyle name="好_27重庆" xfId="2382"/>
    <cellStyle name="好_27重庆_2012年年底教育项目调整支出汇总表（程科长）" xfId="2383"/>
    <cellStyle name="好_28四川" xfId="2384"/>
    <cellStyle name="好_28四川_2012年年底教育项目调整支出汇总表（程科长）" xfId="2385"/>
    <cellStyle name="好_30云南" xfId="2386"/>
    <cellStyle name="好_30云南_1" xfId="2387"/>
    <cellStyle name="好_30云南_1_2012年年底教育项目调整支出汇总表（程科长）" xfId="2388"/>
    <cellStyle name="好_33甘肃" xfId="2389"/>
    <cellStyle name="好_34青海" xfId="2390"/>
    <cellStyle name="好_34青海_1" xfId="2391"/>
    <cellStyle name="好_34青海_1_2012年年底教育项目调整支出汇总表（程科长）" xfId="2392"/>
    <cellStyle name="好_34青海_2012年年底教育项目调整支出汇总表（程科长）" xfId="2393"/>
    <cellStyle name="好_410927000_台前县" xfId="2394"/>
    <cellStyle name="好_410927000_台前县_2012年年底教育项目调整支出汇总表（程科长）" xfId="2395"/>
    <cellStyle name="好_530623_2006年县级财政报表附表" xfId="2396"/>
    <cellStyle name="好_530623_2006年县级财政报表附表_2012年年底教育项目调整支出汇总表（程科长）" xfId="2397"/>
    <cellStyle name="好_530629_2006年县级财政报表附表" xfId="2398"/>
    <cellStyle name="好_530629_2006年县级财政报表附表_2012年年底教育项目调整支出汇总表（程科长）" xfId="2399"/>
    <cellStyle name="好_5334_2006年迪庆县级财政报表附表" xfId="2400"/>
    <cellStyle name="好_5334_2006年迪庆县级财政报表附表_2012年年底教育项目调整支出汇总表（程科长）" xfId="2401"/>
    <cellStyle name="好_56D545C542BE4B0082FF89C9D8E65286" xfId="2402"/>
    <cellStyle name="好_Book1" xfId="2403"/>
    <cellStyle name="好_Book1_2012年年底教育项目调整支出汇总表（程科长）" xfId="2404"/>
    <cellStyle name="好_Book2" xfId="2405"/>
    <cellStyle name="好_Book2_市直提前告知" xfId="2406"/>
    <cellStyle name="好_Book2_市直提前告知_2012年年底教育项目调整支出汇总表（程科长）" xfId="2407"/>
    <cellStyle name="好_C6AF79EB81234FE59288431AD5C6DCC6" xfId="2408"/>
    <cellStyle name="好_gdp" xfId="2409"/>
    <cellStyle name="好_M01-2(州市补助收入)" xfId="2410"/>
    <cellStyle name="好_M01-2(州市补助收入)_2012年年底教育项目调整支出汇总表（程科长）" xfId="2411"/>
    <cellStyle name="好_Sheet1" xfId="2412"/>
    <cellStyle name="好_Sheet1_2012年年底教育项目调整支出汇总表（程科长）" xfId="2413"/>
    <cellStyle name="好_安徽 缺口县区测算(地方填报)1" xfId="2414"/>
    <cellStyle name="好_安徽 缺口县区测算(地方填报)1_2012年年底教育项目调整支出汇总表（程科长）" xfId="2415"/>
    <cellStyle name="好_安阳归并体制结算上解数12.14" xfId="2416"/>
    <cellStyle name="好_安阳市2010年财政决算报表" xfId="2417"/>
    <cellStyle name="好_安阳市市直机关调整津贴补贴水平资金审批表＿汇总表" xfId="2418"/>
    <cellStyle name="好_报市长" xfId="2419"/>
    <cellStyle name="好_表一" xfId="2420"/>
    <cellStyle name="好_表一_2012年年底教育项目调整支出汇总表（程科长）" xfId="2421"/>
    <cellStyle name="好_不含人员经费系数" xfId="2422"/>
    <cellStyle name="好_不含人员经费系数_2012年年底教育项目调整支出汇总表（程科长）" xfId="2423"/>
    <cellStyle name="好_财力测算09年" xfId="2424"/>
    <cellStyle name="好_财力测算2011" xfId="2425"/>
    <cellStyle name="好_财力测算2011_2012年年底教育项目调整支出汇总表（程科长）" xfId="2426"/>
    <cellStyle name="好_财力差异计算表(不含非农业区)" xfId="2427"/>
    <cellStyle name="好_财力差异计算表(不含非农业区)_2012年年底教育项目调整支出汇总表（程科长）" xfId="2428"/>
    <cellStyle name="好_财政供养人员" xfId="2429"/>
    <cellStyle name="好_财政供养人员_2012年年底教育项目调整支出汇总表（程科长）" xfId="2430"/>
    <cellStyle name="好_财政总收入" xfId="2431"/>
    <cellStyle name="好_测算结果" xfId="2432"/>
    <cellStyle name="好_测算结果_2012年年底教育项目调整支出汇总表（程科长）" xfId="2433"/>
    <cellStyle name="好_测算结果汇总" xfId="2434"/>
    <cellStyle name="好_测算结果汇总_2012年年底教育项目调整支出汇总表（程科长）" xfId="2435"/>
    <cellStyle name="好_测算总表" xfId="2436"/>
    <cellStyle name="好_测算总表_2012年年底教育项目调整支出汇总表（程科长）" xfId="2437"/>
    <cellStyle name="好_成本差异系数" xfId="2438"/>
    <cellStyle name="好_成本差异系数（含人口规模）" xfId="2439"/>
    <cellStyle name="好_成本差异系数（含人口规模）_2012年年底教育项目调整支出汇总表（程科长）" xfId="2440"/>
    <cellStyle name="好_成本差异系数_2012年年底教育项目调整支出汇总表（程科长）" xfId="2441"/>
    <cellStyle name="好_城建部门" xfId="2442"/>
    <cellStyle name="好_城建部门_2012年年底教育项目调整支出汇总表（程科长）" xfId="2443"/>
    <cellStyle name="好_出口退税核对" xfId="2444"/>
    <cellStyle name="好_出口退税核对_2012年年底教育项目调整支出汇总表（程科长）" xfId="2445"/>
    <cellStyle name="好_第五部分(才淼、饶永宏）" xfId="2446"/>
    <cellStyle name="好_第五部分(才淼、饶永宏）_2012年年底教育项目调整支出汇总表（程科长）" xfId="2447"/>
    <cellStyle name="好_第一部分：综合全" xfId="2448"/>
    <cellStyle name="好_第一部分：综合全_2012年年底教育项目调整支出汇总表（程科长）" xfId="2449"/>
    <cellStyle name="好_电力公司增值税划转" xfId="2450"/>
    <cellStyle name="好_对口支援江油捐款" xfId="2451"/>
    <cellStyle name="好_纺织" xfId="2452"/>
    <cellStyle name="好_纺织_2012年年底教育项目调整支出汇总表（程科长）" xfId="2453"/>
    <cellStyle name="好_分析缺口率" xfId="2454"/>
    <cellStyle name="好_分析缺口率_2012年年底教育项目调整支出汇总表（程科长）" xfId="2455"/>
    <cellStyle name="好_分县成本差异系数" xfId="2456"/>
    <cellStyle name="好_分县成本差异系数_2012年年底教育项目调整支出汇总表（程科长）" xfId="2457"/>
    <cellStyle name="好_分县成本差异系数_不含人员经费系数" xfId="2458"/>
    <cellStyle name="好_分县成本差异系数_不含人员经费系数_2012年年底教育项目调整支出汇总表（程科长）" xfId="2459"/>
    <cellStyle name="好_分县成本差异系数_民生政策最低支出需求" xfId="2460"/>
    <cellStyle name="好_分县成本差异系数_民生政策最低支出需求_2012年年底教育项目调整支出汇总表（程科长）" xfId="2461"/>
    <cellStyle name="好_附表" xfId="2462"/>
    <cellStyle name="好_附表_2012年年底教育项目调整支出汇总表（程科长）" xfId="2463"/>
    <cellStyle name="好_复件 复件 2010年预算表格－2010-03-26-（含表间 公式）" xfId="2464"/>
    <cellStyle name="好_复件 复件 2010年预算表格－2010-03-26-（含表间 公式）_2012年年底教育项目调整支出汇总表（程科长）" xfId="2465"/>
    <cellStyle name="好_行政(燃修费)" xfId="2466"/>
    <cellStyle name="好_行政(燃修费)_2012年年底教育项目调整支出汇总表（程科长）" xfId="2467"/>
    <cellStyle name="好_行政(燃修费)_不含人员经费系数" xfId="2468"/>
    <cellStyle name="好_行政(燃修费)_不含人员经费系数_2012年年底教育项目调整支出汇总表（程科长）" xfId="2469"/>
    <cellStyle name="好_行政(燃修费)_民生政策最低支出需求" xfId="2470"/>
    <cellStyle name="好_行政(燃修费)_民生政策最低支出需求_2012年年底教育项目调整支出汇总表（程科长）" xfId="2471"/>
    <cellStyle name="好_行政(燃修费)_县市旗测算-新科目（含人口规模效应）" xfId="2472"/>
    <cellStyle name="好_行政(燃修费)_县市旗测算-新科目（含人口规模效应）_2012年年底教育项目调整支出汇总表（程科长）" xfId="2473"/>
    <cellStyle name="好_行政（人员）" xfId="2474"/>
    <cellStyle name="好_行政（人员）_2012年年底教育项目调整支出汇总表（程科长）" xfId="2475"/>
    <cellStyle name="好_行政（人员）_不含人员经费系数" xfId="2476"/>
    <cellStyle name="好_行政（人员）_不含人员经费系数_2012年年底教育项目调整支出汇总表（程科长）" xfId="2477"/>
    <cellStyle name="好_行政（人员）_民生政策最低支出需求" xfId="2478"/>
    <cellStyle name="好_行政（人员）_民生政策最低支出需求_2012年年底教育项目调整支出汇总表（程科长）" xfId="2479"/>
    <cellStyle name="好_行政（人员）_县市旗测算-新科目（含人口规模效应）" xfId="2480"/>
    <cellStyle name="好_行政（人员）_县市旗测算-新科目（含人口规模效应）_2012年年底教育项目调整支出汇总表（程科长）" xfId="2481"/>
    <cellStyle name="好_行政公检法测算" xfId="2482"/>
    <cellStyle name="好_行政公检法测算_2012年年底教育项目调整支出汇总表（程科长）" xfId="2483"/>
    <cellStyle name="好_行政公检法测算_不含人员经费系数" xfId="2484"/>
    <cellStyle name="好_行政公检法测算_不含人员经费系数_2012年年底教育项目调整支出汇总表（程科长）" xfId="2485"/>
    <cellStyle name="好_行政公检法测算_民生政策最低支出需求" xfId="2486"/>
    <cellStyle name="好_行政公检法测算_民生政策最低支出需求_2012年年底教育项目调整支出汇总表（程科长）" xfId="2487"/>
    <cellStyle name="好_行政公检法测算_县市旗测算-新科目（含人口规模效应）" xfId="2488"/>
    <cellStyle name="好_行政公检法测算_县市旗测算-新科目（含人口规模效应）_2012年年底教育项目调整支出汇总表（程科长）" xfId="2489"/>
    <cellStyle name="好_行政增资" xfId="2490"/>
    <cellStyle name="好_河南 缺口县区测算(地方填报)" xfId="2491"/>
    <cellStyle name="好_河南 缺口县区测算(地方填报)_2012年年底教育项目调整支出汇总表（程科长）" xfId="2492"/>
    <cellStyle name="好_河南 缺口县区测算(地方填报白)" xfId="2493"/>
    <cellStyle name="好_河南 缺口县区测算(地方填报白)_2012年年底教育项目调整支出汇总表（程科长）" xfId="2494"/>
    <cellStyle name="好_河南省----2009-05-21（补充数据）" xfId="2495"/>
    <cellStyle name="好_河南省----2009-05-21（补充数据）_2012年年底教育项目调整支出汇总表（程科长）" xfId="2496"/>
    <cellStyle name="好_河南省农村义务教育教师绩效工资测算表8-12" xfId="2497"/>
    <cellStyle name="好_河南省农村义务教育教师绩效工资测算表8-12_2012年年底教育项目调整支出汇总表（程科长）" xfId="2498"/>
    <cellStyle name="好_核定人数对比" xfId="2499"/>
    <cellStyle name="好_核定人数对比_2012年年底教育项目调整支出汇总表（程科长）" xfId="2500"/>
    <cellStyle name="好_核定人数下发表" xfId="2501"/>
    <cellStyle name="好_核定人数下发表_2012年年底教育项目调整支出汇总表（程科长）" xfId="2502"/>
    <cellStyle name="好_汇报姜局2.16" xfId="2503"/>
    <cellStyle name="好_汇总" xfId="2504"/>
    <cellStyle name="好_汇总_2012年年底教育项目调整支出汇总表（程科长）" xfId="2505"/>
    <cellStyle name="好_汇总表" xfId="2506"/>
    <cellStyle name="好_汇总表_2012年年底教育项目调整支出汇总表（程科长）" xfId="2507"/>
    <cellStyle name="好_汇总表4" xfId="2508"/>
    <cellStyle name="好_汇总表4_2012年年底教育项目调整支出汇总表（程科长）" xfId="2509"/>
    <cellStyle name="好_汇总-县级财政报表附表" xfId="2510"/>
    <cellStyle name="好_汇总-县级财政报表附表_2012年年底教育项目调整支出汇总表（程科长）" xfId="2511"/>
    <cellStyle name="好_基础数据" xfId="2512"/>
    <cellStyle name="好_基金平衡表2.3" xfId="2513"/>
    <cellStyle name="好_基金平衡表5.8" xfId="2514"/>
    <cellStyle name="好_检验表" xfId="2515"/>
    <cellStyle name="好_检验表（调整后）" xfId="2516"/>
    <cellStyle name="好_检验表（调整后）_2012年年底教育项目调整支出汇总表（程科长）" xfId="2517"/>
    <cellStyle name="好_检验表_2012年年底教育项目调整支出汇总表（程科长）" xfId="2518"/>
    <cellStyle name="好_教育(按照总人口测算）—20080416" xfId="2519"/>
    <cellStyle name="好_教育(按照总人口测算）—20080416_2012年年底教育项目调整支出汇总表（程科长）" xfId="2520"/>
    <cellStyle name="好_教育(按照总人口测算）—20080416_不含人员经费系数" xfId="2521"/>
    <cellStyle name="好_教育(按照总人口测算）—20080416_不含人员经费系数_2012年年底教育项目调整支出汇总表（程科长）" xfId="2522"/>
    <cellStyle name="好_教育(按照总人口测算）—20080416_民生政策最低支出需求" xfId="2523"/>
    <cellStyle name="好_教育(按照总人口测算）—20080416_民生政策最低支出需求_2012年年底教育项目调整支出汇总表（程科长）" xfId="2524"/>
    <cellStyle name="好_教育(按照总人口测算）—20080416_县市旗测算-新科目（含人口规模效应）" xfId="2525"/>
    <cellStyle name="好_教育(按照总人口测算）—20080416_县市旗测算-新科目（含人口规模效应）_2012年年底教育项目调整支出汇总表（程科长）" xfId="2526"/>
    <cellStyle name="好_接转" xfId="2527"/>
    <cellStyle name="好_接转_2012年年底教育项目调整支出汇总表（程科长）" xfId="2528"/>
    <cellStyle name="好_结转" xfId="2529"/>
    <cellStyle name="好_津补贴保障测算（2010.3.19）" xfId="2530"/>
    <cellStyle name="好_津补贴保障测算（2010.3.19）_2012年年底教育项目调整支出汇总表（程科长）" xfId="2531"/>
    <cellStyle name="好_津补贴保障测算(5.21)" xfId="2532"/>
    <cellStyle name="好_矿务局" xfId="2533"/>
    <cellStyle name="好_矿务局_2012年年底教育项目调整支出汇总表（程科长）" xfId="2534"/>
    <cellStyle name="好_丽江汇总" xfId="2535"/>
    <cellStyle name="好_丽江汇总_2012年年底教育项目调整支出汇总表（程科长）" xfId="2536"/>
    <cellStyle name="好_民生政策最低支出需求" xfId="2537"/>
    <cellStyle name="好_民生政策最低支出需求_2012年年底教育项目调整支出汇总表（程科长）" xfId="2538"/>
    <cellStyle name="好_南水北调工程测算表" xfId="2539"/>
    <cellStyle name="好_农林水和城市维护标准支出20080505－县区合计" xfId="2540"/>
    <cellStyle name="好_农林水和城市维护标准支出20080505－县区合计_2012年年底教育项目调整支出汇总表（程科长）" xfId="2541"/>
    <cellStyle name="好_农林水和城市维护标准支出20080505－县区合计_不含人员经费系数" xfId="2542"/>
    <cellStyle name="好_农林水和城市维护标准支出20080505－县区合计_不含人员经费系数_2012年年底教育项目调整支出汇总表（程科长）" xfId="2543"/>
    <cellStyle name="好_农林水和城市维护标准支出20080505－县区合计_民生政策最低支出需求" xfId="2544"/>
    <cellStyle name="好_农林水和城市维护标准支出20080505－县区合计_民生政策最低支出需求_2012年年底教育项目调整支出汇总表（程科长）" xfId="2545"/>
    <cellStyle name="好_农林水和城市维护标准支出20080505－县区合计_县市旗测算-新科目（含人口规模效应）" xfId="2546"/>
    <cellStyle name="好_农林水和城市维护标准支出20080505－县区合计_县市旗测算-新科目（含人口规模效应）_2012年年底教育项目调整支出汇总表（程科长）" xfId="2547"/>
    <cellStyle name="好_批复汇总表（调整后）" xfId="2548"/>
    <cellStyle name="好_批复汇总表（调整后）_2012年年底教育项目调整支出汇总表（程科长）" xfId="2549"/>
    <cellStyle name="好_平邑" xfId="2550"/>
    <cellStyle name="好_平邑_2012年年底教育项目调整支出汇总表（程科长）" xfId="2551"/>
    <cellStyle name="好_其他部门(按照总人口测算）—20080416" xfId="2552"/>
    <cellStyle name="好_其他部门(按照总人口测算）—20080416_2012年年底教育项目调整支出汇总表（程科长）" xfId="2553"/>
    <cellStyle name="好_其他部门(按照总人口测算）—20080416_不含人员经费系数" xfId="2554"/>
    <cellStyle name="好_其他部门(按照总人口测算）—20080416_不含人员经费系数_2012年年底教育项目调整支出汇总表（程科长）" xfId="2555"/>
    <cellStyle name="好_其他部门(按照总人口测算）—20080416_民生政策最低支出需求" xfId="2556"/>
    <cellStyle name="好_其他部门(按照总人口测算）—20080416_民生政策最低支出需求_2012年年底教育项目调整支出汇总表（程科长）" xfId="2557"/>
    <cellStyle name="好_其他部门(按照总人口测算）—20080416_县市旗测算-新科目（含人口规模效应）" xfId="2558"/>
    <cellStyle name="好_其他部门(按照总人口测算）—20080416_县市旗测算-新科目（含人口规模效应）_2012年年底教育项目调整支出汇总表（程科长）" xfId="2559"/>
    <cellStyle name="好_青海 缺口县区测算(地方填报)" xfId="2560"/>
    <cellStyle name="好_青海 缺口县区测算(地方填报)_2012年年底教育项目调整支出汇总表（程科长）" xfId="2561"/>
    <cellStyle name="好_缺口县区测算" xfId="2562"/>
    <cellStyle name="好_缺口县区测算（11.13）" xfId="2563"/>
    <cellStyle name="好_缺口县区测算（11.13）_2012年年底教育项目调整支出汇总表（程科长）" xfId="2564"/>
    <cellStyle name="好_缺口县区测算(按2007支出增长25%测算)" xfId="2565"/>
    <cellStyle name="好_缺口县区测算(按2007支出增长25%测算)_2012年年底教育项目调整支出汇总表（程科长）" xfId="2566"/>
    <cellStyle name="好_缺口县区测算(按核定人数)" xfId="2567"/>
    <cellStyle name="好_缺口县区测算(按核定人数)_2012年年底教育项目调整支出汇总表（程科长）" xfId="2568"/>
    <cellStyle name="好_缺口县区测算(财政部标准)" xfId="2569"/>
    <cellStyle name="好_缺口县区测算(财政部标准)_2012年年底教育项目调整支出汇总表（程科长）" xfId="2570"/>
    <cellStyle name="好_缺口县区测算_2012年年底教育项目调整支出汇总表（程科长）" xfId="2571"/>
    <cellStyle name="好_缺口消化情况" xfId="2572"/>
    <cellStyle name="好_缺口消化情况_2012年年底教育项目调整支出汇总表（程科长）" xfId="2573"/>
    <cellStyle name="好_人大汇报5.8" xfId="2574"/>
    <cellStyle name="好_人员工资和公用经费" xfId="2575"/>
    <cellStyle name="好_人员工资和公用经费_2012年年底教育项目调整支出汇总表（程科长）" xfId="2576"/>
    <cellStyle name="好_人员工资和公用经费2" xfId="2577"/>
    <cellStyle name="好_人员工资和公用经费2_2012年年底教育项目调整支出汇总表（程科长）" xfId="2578"/>
    <cellStyle name="好_人员工资和公用经费3" xfId="2579"/>
    <cellStyle name="好_人员工资和公用经费3_2012年年底教育项目调整支出汇总表（程科长）" xfId="2580"/>
    <cellStyle name="好_山东省民生支出标准" xfId="2581"/>
    <cellStyle name="好_山东省民生支出标准_2012年年底教育项目调整支出汇总表（程科长）" xfId="2582"/>
    <cellStyle name="好_商品交易所2006--2008年税收" xfId="2583"/>
    <cellStyle name="好_商品交易所2006--2008年税收_2012年年底教育项目调整支出汇总表（程科长）" xfId="2584"/>
    <cellStyle name="好_省电力2008年 工作表" xfId="2585"/>
    <cellStyle name="好_省电力2008年 工作表_2012年年底教育项目调整支出汇总表（程科长）" xfId="2586"/>
    <cellStyle name="好_省定集聚区收入基数" xfId="2587"/>
    <cellStyle name="好_省属监狱人员级别表(驻外)" xfId="2588"/>
    <cellStyle name="好_市本级收入预计111123" xfId="2589"/>
    <cellStyle name="好_-市财政局1支出汇总(含预备金、政府)22" xfId="2590"/>
    <cellStyle name="好_市辖区测算20080510" xfId="2591"/>
    <cellStyle name="好_市辖区测算20080510_2012年年底教育项目调整支出汇总表（程科长）" xfId="2592"/>
    <cellStyle name="好_市辖区测算20080510_不含人员经费系数" xfId="2593"/>
    <cellStyle name="好_市辖区测算20080510_不含人员经费系数_2012年年底教育项目调整支出汇总表（程科长）" xfId="2594"/>
    <cellStyle name="好_市辖区测算20080510_民生政策最低支出需求" xfId="2595"/>
    <cellStyle name="好_市辖区测算20080510_民生政策最低支出需求_2012年年底教育项目调整支出汇总表（程科长）" xfId="2596"/>
    <cellStyle name="好_市辖区测算20080510_县市旗测算-新科目（含人口规模效应）" xfId="2597"/>
    <cellStyle name="好_市辖区测算20080510_县市旗测算-新科目（含人口规模效应）_2012年年底教育项目调整支出汇总表（程科长）" xfId="2598"/>
    <cellStyle name="好_市辖区测算-新科目（20080626）" xfId="2599"/>
    <cellStyle name="好_市辖区测算-新科目（20080626）_2012年年底教育项目调整支出汇总表（程科长）" xfId="2600"/>
    <cellStyle name="好_市辖区测算-新科目（20080626）_不含人员经费系数" xfId="2601"/>
    <cellStyle name="好_市辖区测算-新科目（20080626）_不含人员经费系数_2012年年底教育项目调整支出汇总表（程科长）" xfId="2602"/>
    <cellStyle name="好_市辖区测算-新科目（20080626）_民生政策最低支出需求" xfId="2603"/>
    <cellStyle name="好_市辖区测算-新科目（20080626）_民生政策最低支出需求_2012年年底教育项目调整支出汇总表（程科长）" xfId="2604"/>
    <cellStyle name="好_市辖区测算-新科目（20080626）_县市旗测算-新科目（含人口规模效应）" xfId="2605"/>
    <cellStyle name="好_市辖区测算-新科目（20080626）_县市旗测算-新科目（含人口规模效应）_2012年年底教育项目调整支出汇总表（程科长）" xfId="2606"/>
    <cellStyle name="好_市直提前告知" xfId="2607"/>
    <cellStyle name="好_市直提前告知_2012年年底教育项目调整支出汇总表（程科长）" xfId="2608"/>
    <cellStyle name="好_同德" xfId="2609"/>
    <cellStyle name="好_同德_2012年年底教育项目调整支出汇总表（程科长）" xfId="2610"/>
    <cellStyle name="好_危改资金测算" xfId="2611"/>
    <cellStyle name="好_危改资金测算_2012年年底教育项目调整支出汇总表（程科长）" xfId="2612"/>
    <cellStyle name="好_卫生(按照总人口测算）—20080416" xfId="2613"/>
    <cellStyle name="好_卫生(按照总人口测算）—20080416_2012年年底教育项目调整支出汇总表（程科长）" xfId="2614"/>
    <cellStyle name="好_卫生(按照总人口测算）—20080416_不含人员经费系数" xfId="2615"/>
    <cellStyle name="好_卫生(按照总人口测算）—20080416_不含人员经费系数_2012年年底教育项目调整支出汇总表（程科长）" xfId="2616"/>
    <cellStyle name="好_卫生(按照总人口测算）—20080416_民生政策最低支出需求" xfId="2617"/>
    <cellStyle name="好_卫生(按照总人口测算）—20080416_民生政策最低支出需求_2012年年底教育项目调整支出汇总表（程科长）" xfId="2618"/>
    <cellStyle name="好_卫生(按照总人口测算）—20080416_县市旗测算-新科目（含人口规模效应）" xfId="2619"/>
    <cellStyle name="好_卫生(按照总人口测算）—20080416_县市旗测算-新科目（含人口规模效应）_2012年年底教育项目调整支出汇总表（程科长）" xfId="2620"/>
    <cellStyle name="好_卫生部门" xfId="2621"/>
    <cellStyle name="好_卫生部门_2012年年底教育项目调整支出汇总表（程科长）" xfId="2622"/>
    <cellStyle name="好_文体广播部门" xfId="2623"/>
    <cellStyle name="好_文体广播部门_2012年年底教育项目调整支出汇总表（程科长）" xfId="2624"/>
    <cellStyle name="好_文体广播事业(按照总人口测算）—20080416" xfId="2625"/>
    <cellStyle name="好_文体广播事业(按照总人口测算）—20080416_2012年年底教育项目调整支出汇总表（程科长）" xfId="2626"/>
    <cellStyle name="好_文体广播事业(按照总人口测算）—20080416_不含人员经费系数" xfId="2627"/>
    <cellStyle name="好_文体广播事业(按照总人口测算）—20080416_不含人员经费系数_2012年年底教育项目调整支出汇总表（程科长）" xfId="2628"/>
    <cellStyle name="好_文体广播事业(按照总人口测算）—20080416_民生政策最低支出需求" xfId="2629"/>
    <cellStyle name="好_文体广播事业(按照总人口测算）—20080416_民生政策最低支出需求_2012年年底教育项目调整支出汇总表（程科长）" xfId="2630"/>
    <cellStyle name="好_文体广播事业(按照总人口测算）—20080416_县市旗测算-新科目（含人口规模效应）" xfId="2631"/>
    <cellStyle name="好_文体广播事业(按照总人口测算）—20080416_县市旗测算-新科目（含人口规模效应）_2012年年底教育项目调整支出汇总表（程科长）" xfId="2632"/>
    <cellStyle name="好_下文" xfId="2633"/>
    <cellStyle name="好_下文（表）" xfId="2634"/>
    <cellStyle name="好_下文（表）_2012年年底教育项目调整支出汇总表（程科长）" xfId="2635"/>
    <cellStyle name="好_下文_2012年年底教育项目调整支出汇总表（程科长）" xfId="2636"/>
    <cellStyle name="好_县区合并测算20080421" xfId="2637"/>
    <cellStyle name="好_县区合并测算20080421_2012年年底教育项目调整支出汇总表（程科长）" xfId="2638"/>
    <cellStyle name="好_县区合并测算20080421_不含人员经费系数" xfId="2639"/>
    <cellStyle name="好_县区合并测算20080421_不含人员经费系数_2012年年底教育项目调整支出汇总表（程科长）" xfId="2640"/>
    <cellStyle name="好_县区合并测算20080421_民生政策最低支出需求" xfId="2641"/>
    <cellStyle name="好_县区合并测算20080421_民生政策最低支出需求_2012年年底教育项目调整支出汇总表（程科长）" xfId="2642"/>
    <cellStyle name="好_县区合并测算20080421_县市旗测算-新科目（含人口规模效应）" xfId="2643"/>
    <cellStyle name="好_县区合并测算20080421_县市旗测算-新科目（含人口规模效应）_2012年年底教育项目调整支出汇总表（程科长）" xfId="2644"/>
    <cellStyle name="好_县区合并测算20080423(按照各省比重）" xfId="2645"/>
    <cellStyle name="好_县区合并测算20080423(按照各省比重）_2012年年底教育项目调整支出汇总表（程科长）" xfId="2646"/>
    <cellStyle name="好_县区合并测算20080423(按照各省比重）_不含人员经费系数" xfId="2647"/>
    <cellStyle name="好_县区合并测算20080423(按照各省比重）_不含人员经费系数_2012年年底教育项目调整支出汇总表（程科长）" xfId="2648"/>
    <cellStyle name="好_县区合并测算20080423(按照各省比重）_民生政策最低支出需求" xfId="2649"/>
    <cellStyle name="好_县区合并测算20080423(按照各省比重）_民生政策最低支出需求_2012年年底教育项目调整支出汇总表（程科长）" xfId="2650"/>
    <cellStyle name="好_县区合并测算20080423(按照各省比重）_县市旗测算-新科目（含人口规模效应）" xfId="2651"/>
    <cellStyle name="好_县区合并测算20080423(按照各省比重）_县市旗测算-新科目（含人口规模效应）_2012年年底教育项目调整支出汇总表（程科长）" xfId="2652"/>
    <cellStyle name="好_县区请示12.23" xfId="2653"/>
    <cellStyle name="好_县区小报告" xfId="2654"/>
    <cellStyle name="好_县区小报告_2012年年底教育项目调整支出汇总表（程科长）" xfId="2655"/>
    <cellStyle name="好_县市旗测算20080508" xfId="2656"/>
    <cellStyle name="好_县市旗测算20080508_2012年年底教育项目调整支出汇总表（程科长）" xfId="2657"/>
    <cellStyle name="好_县市旗测算20080508_不含人员经费系数" xfId="2658"/>
    <cellStyle name="好_县市旗测算20080508_不含人员经费系数_2012年年底教育项目调整支出汇总表（程科长）" xfId="2659"/>
    <cellStyle name="好_县市旗测算20080508_民生政策最低支出需求" xfId="2660"/>
    <cellStyle name="好_县市旗测算20080508_民生政策最低支出需求_2012年年底教育项目调整支出汇总表（程科长）" xfId="2661"/>
    <cellStyle name="好_县市旗测算20080508_县市旗测算-新科目（含人口规模效应）" xfId="2662"/>
    <cellStyle name="好_县市旗测算20080508_县市旗测算-新科目（含人口规模效应）_2012年年底教育项目调整支出汇总表（程科长）" xfId="2663"/>
    <cellStyle name="好_县市旗测算-新科目（20080626）" xfId="2664"/>
    <cellStyle name="好_县市旗测算-新科目（20080626）_2012年年底教育项目调整支出汇总表（程科长）" xfId="2665"/>
    <cellStyle name="好_县市旗测算-新科目（20080626）_不含人员经费系数" xfId="2666"/>
    <cellStyle name="好_县市旗测算-新科目（20080626）_不含人员经费系数_2012年年底教育项目调整支出汇总表（程科长）" xfId="2667"/>
    <cellStyle name="好_县市旗测算-新科目（20080626）_民生政策最低支出需求" xfId="2668"/>
    <cellStyle name="好_县市旗测算-新科目（20080626）_民生政策最低支出需求_2012年年底教育项目调整支出汇总表（程科长）" xfId="2669"/>
    <cellStyle name="好_县市旗测算-新科目（20080626）_县市旗测算-新科目（含人口规模效应）" xfId="2670"/>
    <cellStyle name="好_县市旗测算-新科目（20080626）_县市旗测算-新科目（含人口规模效应）_2012年年底教育项目调整支出汇总表（程科长）" xfId="2671"/>
    <cellStyle name="好_县市旗测算-新科目（20080627）" xfId="2672"/>
    <cellStyle name="好_县市旗测算-新科目（20080627）_2012年年底教育项目调整支出汇总表（程科长）" xfId="2673"/>
    <cellStyle name="好_县市旗测算-新科目（20080627）_不含人员经费系数" xfId="2674"/>
    <cellStyle name="好_县市旗测算-新科目（20080627）_不含人员经费系数_2012年年底教育项目调整支出汇总表（程科长）" xfId="2675"/>
    <cellStyle name="好_县市旗测算-新科目（20080627）_民生政策最低支出需求" xfId="2676"/>
    <cellStyle name="好_县市旗测算-新科目（20080627）_民生政策最低支出需求_2012年年底教育项目调整支出汇总表（程科长）" xfId="2677"/>
    <cellStyle name="好_县市旗测算-新科目（20080627）_县市旗测算-新科目（含人口规模效应）" xfId="2678"/>
    <cellStyle name="好_县市旗测算-新科目（20080627）_县市旗测算-新科目（含人口规模效应）_2012年年底教育项目调整支出汇总表（程科长）" xfId="2679"/>
    <cellStyle name="好_一般预算支出口径剔除表" xfId="2680"/>
    <cellStyle name="好_一般预算支出口径剔除表_2012年年底教育项目调整支出汇总表（程科长）" xfId="2681"/>
    <cellStyle name="好_一审汇总" xfId="2682"/>
    <cellStyle name="好_一审汇总1.27" xfId="2683"/>
    <cellStyle name="好_云南 缺口县区测算(地方填报)" xfId="2684"/>
    <cellStyle name="好_云南 缺口县区测算(地方填报)_2012年年底教育项目调整支出汇总表（程科长）" xfId="2685"/>
    <cellStyle name="好_云南省2008年转移支付测算——州市本级考核部分及政策性测算" xfId="2686"/>
    <cellStyle name="好_云南省2008年转移支付测算——州市本级考核部分及政策性测算_2012年年底教育项目调整支出汇总表（程科长）" xfId="2687"/>
    <cellStyle name="好_增消两税返还" xfId="2688"/>
    <cellStyle name="好_增消两税返还_2012年年底教育项目调整支出汇总表（程科长）" xfId="2689"/>
    <cellStyle name="好_重点民生支出需求测算表社保（农村低保）081112" xfId="2690"/>
    <cellStyle name="好_重点民生支出需求测算表社保（农村低保）081112_2012年年底教育项目调整支出汇总表（程科长）" xfId="2691"/>
    <cellStyle name="好_转移支付" xfId="2692"/>
    <cellStyle name="好_转移支付_2012年年底教育项目调整支出汇总表（程科长）" xfId="2693"/>
    <cellStyle name="好_自行调整差异系数顺序" xfId="2694"/>
    <cellStyle name="好_自行调整差异系数顺序_2012年年底教育项目调整支出汇总表（程科长）" xfId="2695"/>
    <cellStyle name="好_总人口" xfId="2696"/>
    <cellStyle name="好_总人口_2012年年底教育项目调整支出汇总表（程科长）" xfId="2697"/>
    <cellStyle name="后继超级链接" xfId="2698"/>
    <cellStyle name="后继超链接" xfId="2699"/>
    <cellStyle name="汇总 2" xfId="2700"/>
    <cellStyle name="货" xfId="2701"/>
    <cellStyle name="货_2011结算单定稿" xfId="2702"/>
    <cellStyle name="货_2013年" xfId="2703"/>
    <cellStyle name="货_NJ18-15" xfId="2704"/>
    <cellStyle name="货_NJ18-15_2011结算单定稿" xfId="2705"/>
    <cellStyle name="货_NJ18-15_2013年" xfId="2706"/>
    <cellStyle name="货_NJ18-15_报市长" xfId="2707"/>
    <cellStyle name="货_NJ18-15_汇报姜局2.16" xfId="2708"/>
    <cellStyle name="货_NJ18-15_基金平衡表2.3" xfId="2709"/>
    <cellStyle name="货_NJ18-15_基金平衡表5.8" xfId="2710"/>
    <cellStyle name="货_NJ18-15_人大汇报5.8" xfId="2711"/>
    <cellStyle name="货_NJ18-15_人大汇报5.8_2013年教科文科预算表" xfId="2712"/>
    <cellStyle name="货_NJ18-15_市直提前告知" xfId="2713"/>
    <cellStyle name="货_NJ18-15_市直提前告知_2013年教科文科预算表" xfId="2714"/>
    <cellStyle name="货_NJ18-15_一审汇总" xfId="2715"/>
    <cellStyle name="货_NJ18-15_一审汇总1.27" xfId="2716"/>
    <cellStyle name="货_NJ18-15_增消两税2012" xfId="2717"/>
    <cellStyle name="货_报市长" xfId="2718"/>
    <cellStyle name="货_汇报姜局2.16" xfId="2719"/>
    <cellStyle name="货_基金平衡表2.3" xfId="2720"/>
    <cellStyle name="货_基金平衡表5.8" xfId="2721"/>
    <cellStyle name="货_人大汇报5.8" xfId="2722"/>
    <cellStyle name="货_人大汇报5.8_2013年教科文科预算表" xfId="2723"/>
    <cellStyle name="货_市直提前告知" xfId="2724"/>
    <cellStyle name="货_市直提前告知_2013年教科文科预算表" xfId="2725"/>
    <cellStyle name="货_一审汇总" xfId="2726"/>
    <cellStyle name="货_一审汇总1.27" xfId="2727"/>
    <cellStyle name="货_增消两税2012" xfId="2728"/>
    <cellStyle name="货币 2" xfId="2729"/>
    <cellStyle name="货币 3" xfId="2730"/>
    <cellStyle name="货币 3 2" xfId="2731"/>
    <cellStyle name="货币 3_2011项目" xfId="2732"/>
    <cellStyle name="货币[" xfId="2733"/>
    <cellStyle name="货币[0] 2" xfId="2734"/>
    <cellStyle name="货币[0] 3" xfId="2735"/>
    <cellStyle name="计算 2" xfId="2736"/>
    <cellStyle name="检查单元格 2" xfId="2737"/>
    <cellStyle name="解释性文本 2" xfId="2738"/>
    <cellStyle name="警告文本 2" xfId="2739"/>
    <cellStyle name="链接单元格 2" xfId="2740"/>
    <cellStyle name="霓付 [0]_ +Foil &amp; -FOIL &amp; PAPER" xfId="2741"/>
    <cellStyle name="霓付_ +Foil &amp; -FOIL &amp; PAPER" xfId="2742"/>
    <cellStyle name="烹拳 [0]_ +Foil &amp; -FOIL &amp; PAPER" xfId="2743"/>
    <cellStyle name="烹拳_ +Foil &amp; -FOIL &amp; PAPER" xfId="2744"/>
    <cellStyle name="普通" xfId="2745"/>
    <cellStyle name="千" xfId="2746"/>
    <cellStyle name="千_2011结算单定稿" xfId="2747"/>
    <cellStyle name="千_2013年" xfId="2748"/>
    <cellStyle name="千_NJ09-05" xfId="2749"/>
    <cellStyle name="千_NJ09-05_2011结算单定稿" xfId="2750"/>
    <cellStyle name="千_NJ09-05_2013年" xfId="2751"/>
    <cellStyle name="千_NJ09-05_报市长" xfId="2752"/>
    <cellStyle name="千_NJ09-05_汇报姜局2.16" xfId="2753"/>
    <cellStyle name="千_NJ09-05_基金平衡表2.3" xfId="2754"/>
    <cellStyle name="千_NJ09-05_基金平衡表5.8" xfId="2755"/>
    <cellStyle name="千_NJ09-05_人大汇报5.8" xfId="2756"/>
    <cellStyle name="千_NJ09-05_人大汇报5.8_2013年教科文科预算表" xfId="2757"/>
    <cellStyle name="千_NJ09-05_市直提前告知" xfId="2758"/>
    <cellStyle name="千_NJ09-05_市直提前告知_2013年教科文科预算表" xfId="2759"/>
    <cellStyle name="千_NJ09-05_一审汇总" xfId="2760"/>
    <cellStyle name="千_NJ09-05_一审汇总1.27" xfId="2761"/>
    <cellStyle name="千_NJ09-05_增消两税2012" xfId="2762"/>
    <cellStyle name="千_NJ17-06" xfId="2763"/>
    <cellStyle name="千_NJ17-06_2011结算单定稿" xfId="2764"/>
    <cellStyle name="千_NJ17-06_2013年" xfId="2765"/>
    <cellStyle name="千_NJ17-06_报市长" xfId="2766"/>
    <cellStyle name="千_NJ17-06_汇报姜局2.16" xfId="2767"/>
    <cellStyle name="千_NJ17-06_基金平衡表2.3" xfId="2768"/>
    <cellStyle name="千_NJ17-06_基金平衡表5.8" xfId="2769"/>
    <cellStyle name="千_NJ17-06_人大汇报5.8" xfId="2770"/>
    <cellStyle name="千_NJ17-06_人大汇报5.8_2013年教科文科预算表" xfId="2771"/>
    <cellStyle name="千_NJ17-06_市直提前告知" xfId="2772"/>
    <cellStyle name="千_NJ17-06_市直提前告知_2013年教科文科预算表" xfId="2773"/>
    <cellStyle name="千_NJ17-06_一审汇总" xfId="2774"/>
    <cellStyle name="千_NJ17-06_一审汇总1.27" xfId="2775"/>
    <cellStyle name="千_NJ17-06_增消两税2012" xfId="2776"/>
    <cellStyle name="千_NJ17-24" xfId="2777"/>
    <cellStyle name="千_NJ17-24_2011结算单定稿" xfId="2778"/>
    <cellStyle name="千_NJ17-24_2013年" xfId="2779"/>
    <cellStyle name="千_NJ17-24_报市长" xfId="2780"/>
    <cellStyle name="千_NJ17-24_汇报姜局2.16" xfId="2781"/>
    <cellStyle name="千_NJ17-24_基金平衡表2.3" xfId="2782"/>
    <cellStyle name="千_NJ17-24_基金平衡表5.8" xfId="2783"/>
    <cellStyle name="千_NJ17-24_人大汇报5.8" xfId="2784"/>
    <cellStyle name="千_NJ17-24_人大汇报5.8_2013年教科文科预算表" xfId="2785"/>
    <cellStyle name="千_NJ17-24_市直提前告知" xfId="2786"/>
    <cellStyle name="千_NJ17-24_市直提前告知_2013年教科文科预算表" xfId="2787"/>
    <cellStyle name="千_NJ17-24_一审汇总" xfId="2788"/>
    <cellStyle name="千_NJ17-24_一审汇总1.27" xfId="2789"/>
    <cellStyle name="千_NJ17-24_增消两税2012" xfId="2790"/>
    <cellStyle name="千_NJ17-26" xfId="2791"/>
    <cellStyle name="千_NJ17-26_2011结算单定稿" xfId="2792"/>
    <cellStyle name="千_NJ17-26_2013年" xfId="2793"/>
    <cellStyle name="千_NJ17-26_报市长" xfId="2794"/>
    <cellStyle name="千_NJ17-26_汇报姜局2.16" xfId="2795"/>
    <cellStyle name="千_NJ17-26_基金平衡表2.3" xfId="2796"/>
    <cellStyle name="千_NJ17-26_基金平衡表5.8" xfId="2797"/>
    <cellStyle name="千_NJ17-26_人大汇报5.8" xfId="2798"/>
    <cellStyle name="千_NJ17-26_人大汇报5.8_2013年教科文科预算表" xfId="2799"/>
    <cellStyle name="千_NJ17-26_市直提前告知" xfId="2800"/>
    <cellStyle name="千_NJ17-26_市直提前告知_2013年教科文科预算表" xfId="2801"/>
    <cellStyle name="千_NJ17-26_一审汇总" xfId="2802"/>
    <cellStyle name="千_NJ17-26_一审汇总1.27" xfId="2803"/>
    <cellStyle name="千_NJ17-26_增消两税2012" xfId="2804"/>
    <cellStyle name="千_NJ18-15" xfId="2805"/>
    <cellStyle name="千_NJ18-15_2011结算单定稿" xfId="2806"/>
    <cellStyle name="千_NJ18-15_2013年" xfId="2807"/>
    <cellStyle name="千_NJ18-15_报市长" xfId="2808"/>
    <cellStyle name="千_NJ18-15_汇报姜局2.16" xfId="2809"/>
    <cellStyle name="千_NJ18-15_基金平衡表2.3" xfId="2810"/>
    <cellStyle name="千_NJ18-15_基金平衡表5.8" xfId="2811"/>
    <cellStyle name="千_NJ18-15_人大汇报5.8" xfId="2812"/>
    <cellStyle name="千_NJ18-15_人大汇报5.8_2013年教科文科预算表" xfId="2813"/>
    <cellStyle name="千_NJ18-15_市直提前告知" xfId="2814"/>
    <cellStyle name="千_NJ18-15_市直提前告知_2013年教科文科预算表" xfId="2815"/>
    <cellStyle name="千_NJ18-15_一审汇总" xfId="2816"/>
    <cellStyle name="千_NJ18-15_一审汇总1.27" xfId="2817"/>
    <cellStyle name="千_NJ18-15_增消两税2012" xfId="2818"/>
    <cellStyle name="千_报市长" xfId="2819"/>
    <cellStyle name="千_汇报姜局2.16" xfId="2820"/>
    <cellStyle name="千_基金平衡表2.3" xfId="2821"/>
    <cellStyle name="千_基金平衡表5.8" xfId="2822"/>
    <cellStyle name="千_人大汇报5.8" xfId="2823"/>
    <cellStyle name="千_人大汇报5.8_2013年教科文科预算表" xfId="2824"/>
    <cellStyle name="千_市直提前告知" xfId="2825"/>
    <cellStyle name="千_市直提前告知_2013年教科文科预算表" xfId="2826"/>
    <cellStyle name="千_一审汇总" xfId="2827"/>
    <cellStyle name="千_一审汇总1.27" xfId="2828"/>
    <cellStyle name="千_增消两税2012" xfId="2829"/>
    <cellStyle name="千分位" xfId="2830"/>
    <cellStyle name="千分位[0]" xfId="2831"/>
    <cellStyle name="千分位_ 白土" xfId="2832"/>
    <cellStyle name="千位" xfId="2833"/>
    <cellStyle name="千位[" xfId="2834"/>
    <cellStyle name="千位[0]" xfId="2835"/>
    <cellStyle name="千位_(人代会用)" xfId="2836"/>
    <cellStyle name="千位分" xfId="2837"/>
    <cellStyle name="千位分隔 2" xfId="2838"/>
    <cellStyle name="千位分隔 2 2" xfId="2839"/>
    <cellStyle name="千位分隔 3" xfId="2840"/>
    <cellStyle name="千位分隔 4 2" xfId="2841"/>
    <cellStyle name="千位分隔 5" xfId="2842"/>
    <cellStyle name="千位分隔[0] 2" xfId="2843"/>
    <cellStyle name="千位分隔[0] 3" xfId="2844"/>
    <cellStyle name="千位分隔[0] 4" xfId="2845"/>
    <cellStyle name="千位分隔[0] 5" xfId="2846"/>
    <cellStyle name="千位分隔[0] 6" xfId="2847"/>
    <cellStyle name="千位分季_新建 Microsoft Excel 工作表" xfId="2848"/>
    <cellStyle name="钎霖_4岿角利" xfId="2849"/>
    <cellStyle name="强调 1" xfId="2850"/>
    <cellStyle name="强调 2" xfId="2851"/>
    <cellStyle name="强调 3" xfId="2852"/>
    <cellStyle name="强调文字颜色 1 2" xfId="2853"/>
    <cellStyle name="强调文字颜色 2 2" xfId="2854"/>
    <cellStyle name="强调文字颜色 3 2" xfId="2855"/>
    <cellStyle name="强调文字颜色 4 2" xfId="2856"/>
    <cellStyle name="强调文字颜色 5 2" xfId="2857"/>
    <cellStyle name="强调文字颜色 6 2" xfId="2858"/>
    <cellStyle name="适中 2" xfId="2859"/>
    <cellStyle name="输出 2" xfId="2860"/>
    <cellStyle name="输入 2" xfId="2861"/>
    <cellStyle name="数字" xfId="2862"/>
    <cellStyle name="未定义" xfId="2863"/>
    <cellStyle name="小数" xfId="2864"/>
    <cellStyle name="样式 1" xfId="2865"/>
    <cellStyle name="样式 1 2" xfId="2866"/>
    <cellStyle name="样式 1_2012结转明细表" xfId="2867"/>
    <cellStyle name="注释 2" xfId="2868"/>
    <cellStyle name="콤마 [0]_BOILER-CO1" xfId="2869"/>
    <cellStyle name="콤마_BOILER-CO1" xfId="2870"/>
    <cellStyle name="통화 [0]_BOILER-CO1" xfId="2871"/>
    <cellStyle name="통화_BOILER-CO1" xfId="2872"/>
    <cellStyle name="표준_0N-HANDLING " xfId="2873"/>
    <cellStyle name="常规_安阳11月分析表" xfId="2874"/>
    <cellStyle name="常规_2002年决算结算单" xfId="2875"/>
    <cellStyle name="常规_05人代会用" xfId="2876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9" Type="http://schemas.openxmlformats.org/officeDocument/2006/relationships/styles" Target="styles.xml"/><Relationship Id="rId58" Type="http://schemas.openxmlformats.org/officeDocument/2006/relationships/sharedStrings" Target="sharedStrings.xml"/><Relationship Id="rId57" Type="http://schemas.openxmlformats.org/officeDocument/2006/relationships/theme" Target="theme/theme1.xml"/><Relationship Id="rId56" Type="http://schemas.openxmlformats.org/officeDocument/2006/relationships/externalLink" Target="externalLinks/externalLink15.xml"/><Relationship Id="rId55" Type="http://schemas.openxmlformats.org/officeDocument/2006/relationships/externalLink" Target="externalLinks/externalLink14.xml"/><Relationship Id="rId54" Type="http://schemas.openxmlformats.org/officeDocument/2006/relationships/externalLink" Target="externalLinks/externalLink13.xml"/><Relationship Id="rId53" Type="http://schemas.openxmlformats.org/officeDocument/2006/relationships/externalLink" Target="externalLinks/externalLink12.xml"/><Relationship Id="rId52" Type="http://schemas.openxmlformats.org/officeDocument/2006/relationships/externalLink" Target="externalLinks/externalLink11.xml"/><Relationship Id="rId51" Type="http://schemas.openxmlformats.org/officeDocument/2006/relationships/externalLink" Target="externalLinks/externalLink10.xml"/><Relationship Id="rId50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49" Type="http://schemas.openxmlformats.org/officeDocument/2006/relationships/externalLink" Target="externalLinks/externalLink8.xml"/><Relationship Id="rId48" Type="http://schemas.openxmlformats.org/officeDocument/2006/relationships/externalLink" Target="externalLinks/externalLink7.xml"/><Relationship Id="rId47" Type="http://schemas.openxmlformats.org/officeDocument/2006/relationships/externalLink" Target="externalLinks/externalLink6.xml"/><Relationship Id="rId46" Type="http://schemas.openxmlformats.org/officeDocument/2006/relationships/externalLink" Target="externalLinks/externalLink5.xml"/><Relationship Id="rId45" Type="http://schemas.openxmlformats.org/officeDocument/2006/relationships/externalLink" Target="externalLinks/externalLink4.xml"/><Relationship Id="rId44" Type="http://schemas.openxmlformats.org/officeDocument/2006/relationships/externalLink" Target="externalLinks/externalLink3.xml"/><Relationship Id="rId43" Type="http://schemas.openxmlformats.org/officeDocument/2006/relationships/externalLink" Target="externalLinks/externalLink2.xml"/><Relationship Id="rId42" Type="http://schemas.openxmlformats.org/officeDocument/2006/relationships/externalLink" Target="externalLinks/externalLink1.xml"/><Relationship Id="rId41" Type="http://schemas.openxmlformats.org/officeDocument/2006/relationships/customXml" Target="../customXml/item2.xml"/><Relationship Id="rId4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User\&#26700;&#38754;\&#35838;&#39064;\&#21382;&#24180;&#22269;&#23478;&#20915;&#31639;\1993-2002&#24180;&#22269;&#23478;&#25910;&#20837;&#27604;&#36739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ocuments%20and%20Settings\User\&#26700;&#38754;\&#35838;&#39064;\&#21382;&#24180;&#22269;&#23478;&#20915;&#31639;\1993-2002&#24180;&#22269;&#23478;&#25910;&#20837;&#27604;&#36739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Owner\&#26700;&#38754;\My%20Documents\&#36716;&#31227;&#25903;&#20184;\2009\Documents%20and%20Settings\lp\&#26700;&#38754;\&#21021;&#27493;&#27979;&#31639;&#32467;&#26524;\&#24503;&#24030;&#21150;\&#25910;&#20837;&#36136;&#37327;&#25913;&#21892;\&#19968;&#33324;&#39044;&#31639;&#25910;&#20837;&#21344;GDP&#24773;&#20917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Owner\&#26700;&#38754;\&#21439;&#21306;&#23545;&#36134;\&#25552;&#21069;&#21578;&#30693;.&#234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ocuments%20and%20Settings\User\&#26700;&#38754;\&#35838;&#39064;\&#26032;&#24314;&#25991;&#20214;&#22841;\&#35838;&#39064;&#3492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ARKET\2000Project\National%20Flood%20Warning\&#39547;&#39532;&#24215;\&#36164;&#23457;\WINDOWS\TEMP\MP-97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Owner\My%20Documents\&#20538;&#21153;&#25187;&#27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28.13.131\&#22320;&#26041;&#22788;&#20027;&#26426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2320;&#26041;&#22788;&#20027;&#26426;\&#22320;&#26041;&#22788;&#20027;&#26426;\Documents%20and%20Settings\caiqiang\My%20Documents\&#21439;&#20065;&#36130;&#25919;&#22256;&#38590;&#27979;&#31639;&#26041;&#26696;\&#26041;&#26696;&#19977;&#31295;\&#26041;&#26696;&#20108;&#31295;\&#35774;&#22791;\&#21407;&#22987;\814\20%20&#36816;&#36755;&#20844;&#2149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30465;&#25253;&#20915;&#31639;\2021&#28246;&#21271;&#3046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esktop\&#26700;&#38754;&#25991;&#20214;\&#25552;&#21069;&#36890;&#30693;2011&#24180;&#36716;&#31227;&#25903;&#20184;\2010&#24180;&#39044;&#35745;&#25968;%20&#65288;&#35947;&#36130;&#39044;2010%2025&#21495;&#65289;\&#36130;&#25919;&#20379;&#20859;&#20154;&#21592;&#20449;&#24687;&#34920;\&#25945;&#32946;\&#27896;&#27700;&#22235;&#2001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国家"/>
      <sheetName val="国家增长"/>
      <sheetName val="图表1"/>
      <sheetName val="收入增长"/>
      <sheetName val="图表3"/>
      <sheetName val="收入比重"/>
      <sheetName val="Sheet1"/>
      <sheetName val="中央"/>
      <sheetName val="中央增长"/>
      <sheetName val="地方"/>
      <sheetName val="地方增长"/>
      <sheetName val="所得税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国家"/>
      <sheetName val="国家增长"/>
      <sheetName val="图表1"/>
      <sheetName val="收入增长"/>
      <sheetName val="图表3"/>
      <sheetName val="收入比重"/>
      <sheetName val="Sheet1"/>
      <sheetName val="中央"/>
      <sheetName val="中央增长"/>
      <sheetName val="地方"/>
      <sheetName val="地方增长"/>
      <sheetName val="所得税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C01-1"/>
      <sheetName val="本年收入合计"/>
      <sheetName val="封面"/>
      <sheetName val="农业用地"/>
      <sheetName val="村级支出"/>
      <sheetName val="类型"/>
      <sheetName val="#REF"/>
      <sheetName val="eqpmad2"/>
      <sheetName val="Sheet1"/>
      <sheetName val="国家"/>
      <sheetName val="中央"/>
      <sheetName val="公路里程"/>
      <sheetName val="有效性列表"/>
      <sheetName val="区划对应表"/>
      <sheetName val="工商税收"/>
      <sheetName val="D011H403"/>
      <sheetName val="_ESList"/>
      <sheetName val="事业发展"/>
      <sheetName val="P1012001"/>
      <sheetName val="DDETABLE "/>
      <sheetName val="基础编码"/>
      <sheetName val="2014"/>
      <sheetName val="XL4Poppy"/>
      <sheetName val=""/>
      <sheetName val="#REF!"/>
      <sheetName val="参数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Mp-team 1"/>
      <sheetName val="农业人口"/>
      <sheetName val="一般预算收入"/>
      <sheetName val="公检法司编制"/>
      <sheetName val="行政编制"/>
      <sheetName val="农业用地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  <sheetName val="C01-1"/>
    </sheetNames>
    <sheetDataSet>
      <sheetData sheetId="0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第一批 (3)"/>
      <sheetName val="中央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地方税"/>
      <sheetName val="中央"/>
      <sheetName val="地方"/>
      <sheetName val="可持续发展指数"/>
      <sheetName val="可持续发展指数 (2)"/>
      <sheetName val="各地区GDP增长"/>
      <sheetName val="各地区GDP增长 (2)"/>
      <sheetName val="历年总人口人均财力"/>
      <sheetName val="历年地方本级支出"/>
      <sheetName val="一般收入简表"/>
      <sheetName val="Sheet2 (2)"/>
      <sheetName val="05明细"/>
      <sheetName val="中央地方及比重 (2)"/>
      <sheetName val="人均支出"/>
      <sheetName val="93-04地方本级支出占地方总收入比重 (2)"/>
      <sheetName val="地方总收支比较"/>
      <sheetName val="GDP"/>
      <sheetName val="GDP (2)"/>
      <sheetName val="1)"/>
      <sheetName val="历年集中增量"/>
      <sheetName val="历年集中增量 (2)"/>
      <sheetName val="历年集中两税增量"/>
      <sheetName val="历年集中所得税增量"/>
      <sheetName val="05集中增量"/>
      <sheetName val="05多负担"/>
      <sheetName val="2005集中增量"/>
      <sheetName val="历年集中增量分配"/>
      <sheetName val="历年财力性转移支付增量"/>
      <sheetName val="历年专项转移支付增量"/>
      <sheetName val="05转移支付简"/>
      <sheetName val="依赖程度3(转移支付总额除地方本级支出)"/>
      <sheetName val="Sheet2"/>
      <sheetName val="Sheet1"/>
      <sheetName val="留用比例图"/>
      <sheetName val="财力自给率图"/>
      <sheetName val="财力自给率图(返还作为自有收入)"/>
      <sheetName val="总人口人均财力差异系数图"/>
      <sheetName val="财政供养人口人均财力差异系数图"/>
      <sheetName val="历年地方总收入"/>
      <sheetName val="历年地方本级收入"/>
      <sheetName val="历年留用比例"/>
      <sheetName val="93-04地方本级支出占地方总收入比重"/>
      <sheetName val="94-04财力自给率"/>
      <sheetName val="94-04财力自给率(返还作为自有收入)"/>
      <sheetName val="国家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中央"/>
      <sheetName val="01北京市"/>
      <sheetName val="2000地方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  <sheetName val="差异系数"/>
      <sheetName val="data"/>
      <sheetName val="公检法司编制"/>
      <sheetName val="行政编制"/>
      <sheetName val="人民银行"/>
      <sheetName val="20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Mp-team 1"/>
      <sheetName val="Mp-team 3"/>
      <sheetName val="xxxxxx"/>
      <sheetName val="Mp-team 2"/>
      <sheetName val="Mp-team 4"/>
      <sheetName val="Mp-Automation College "/>
      <sheetName val="Mp-Project&amp;A.C.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P101200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2006 (2)"/>
      <sheetName val="Mp-team 1"/>
    </sheetNames>
    <sheetDataSet>
      <sheetData sheetId="0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  <sheetName val=""/>
      <sheetName val="P1012001"/>
      <sheetName val="13 铁路配件"/>
      <sheetName val="KKKKKKKK"/>
      <sheetName val="C01-1"/>
      <sheetName val="_x005f_x0000__x005f_x0000__x005f_x0000__x005f_x0000__x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18原材料"/>
      <sheetName val="23产成品"/>
      <sheetName val="24在产品"/>
      <sheetName val="长期投资汇总表"/>
      <sheetName val="36其他长投"/>
      <sheetName val="固定资产汇总表"/>
      <sheetName val="41机器设备"/>
      <sheetName val="42车辆"/>
      <sheetName val="流动负债汇总表"/>
      <sheetName val="58应付帐"/>
      <sheetName val="59预收款"/>
      <sheetName val="61其他应付"/>
      <sheetName val="62应付工资"/>
      <sheetName val="63应付福利费"/>
      <sheetName val="64应交税金"/>
      <sheetName val="应付利润"/>
      <sheetName val="其他应交款"/>
      <sheetName val="67预提费"/>
      <sheetName val="长期负债汇总表"/>
      <sheetName val="71长期借款"/>
      <sheetName val="XL4Poppy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"/>
      <sheetName val="XL4Poppy"/>
      <sheetName val="KKKKKKKK"/>
      <sheetName val="G.1R-Shou COP Gf"/>
      <sheetName val="P1012001"/>
      <sheetName val="国家"/>
      <sheetName val="_x005f_x0000__x005f_x0000__x005f_x0000__x005f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中央"/>
      <sheetName val="人员支出"/>
      <sheetName val="农业人口"/>
      <sheetName val="#REF!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  <sheetName val="四月份月报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C01-1"/>
      <sheetName val="参数表"/>
      <sheetName val="区划对应表"/>
      <sheetName val="四月份月报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showGridLines="0" showZeros="0" topLeftCell="A2" workbookViewId="0">
      <selection activeCell="C28" sqref="C28"/>
    </sheetView>
  </sheetViews>
  <sheetFormatPr defaultColWidth="9" defaultRowHeight="21.95" customHeight="1" outlineLevelCol="6"/>
  <cols>
    <col min="1" max="1" width="32.25" style="308" customWidth="1"/>
    <col min="2" max="3" width="17.875" style="461" customWidth="1"/>
    <col min="4" max="4" width="17.875" style="462" customWidth="1"/>
    <col min="5" max="5" width="9" style="308"/>
    <col min="6" max="6" width="13.75" style="508"/>
    <col min="7" max="7" width="13.75" style="308"/>
    <col min="8" max="16384" width="9" style="308"/>
  </cols>
  <sheetData>
    <row r="1" s="507" customFormat="1" ht="36" customHeight="1" spans="1:7">
      <c r="A1" s="380" t="s">
        <v>0</v>
      </c>
      <c r="B1" s="380"/>
      <c r="C1" s="380"/>
      <c r="D1" s="509"/>
      <c r="F1" s="510"/>
    </row>
    <row r="2" ht="18" customHeight="1" spans="1:7">
      <c r="A2" s="381" t="s">
        <v>1</v>
      </c>
      <c r="B2" s="381"/>
      <c r="C2" s="381"/>
      <c r="D2" s="511"/>
    </row>
    <row r="3" ht="30" customHeight="1" spans="1:7">
      <c r="A3" s="382" t="s">
        <v>2</v>
      </c>
      <c r="B3" s="512" t="s">
        <v>3</v>
      </c>
      <c r="C3" s="512" t="s">
        <v>4</v>
      </c>
      <c r="D3" s="513" t="s">
        <v>5</v>
      </c>
      <c r="G3" s="514"/>
    </row>
    <row r="4" customHeight="1" spans="1:7">
      <c r="A4" s="515" t="s">
        <v>6</v>
      </c>
      <c r="B4" s="247">
        <f>SUM(B5:B18)</f>
        <v>63082</v>
      </c>
      <c r="C4" s="247">
        <f>SUM(C5:C18)</f>
        <v>80000</v>
      </c>
      <c r="D4" s="197">
        <f t="shared" ref="D4:D15" si="0">IF(B4=0,"",ROUND((C4-B4)/B4*100,1))</f>
        <v>26.8</v>
      </c>
      <c r="E4" s="516"/>
    </row>
    <row r="5" customHeight="1" spans="1:7">
      <c r="A5" s="517" t="s">
        <v>7</v>
      </c>
      <c r="B5" s="247">
        <v>19983</v>
      </c>
      <c r="C5" s="247">
        <v>25510</v>
      </c>
      <c r="D5" s="197">
        <f t="shared" si="0"/>
        <v>27.7</v>
      </c>
      <c r="E5" s="516"/>
    </row>
    <row r="6" customHeight="1" spans="1:7">
      <c r="A6" s="517" t="s">
        <v>8</v>
      </c>
      <c r="B6" s="247">
        <v>6711</v>
      </c>
      <c r="C6" s="247">
        <v>8575</v>
      </c>
      <c r="D6" s="197">
        <f t="shared" si="0"/>
        <v>27.8</v>
      </c>
      <c r="E6" s="516"/>
    </row>
    <row r="7" customHeight="1" spans="1:7">
      <c r="A7" s="517" t="s">
        <v>9</v>
      </c>
      <c r="B7" s="247">
        <v>2068</v>
      </c>
      <c r="C7" s="247">
        <v>2451</v>
      </c>
      <c r="D7" s="197">
        <f t="shared" si="0"/>
        <v>18.5</v>
      </c>
      <c r="E7" s="516"/>
    </row>
    <row r="8" customHeight="1" spans="1:7">
      <c r="A8" s="517" t="s">
        <v>10</v>
      </c>
      <c r="B8" s="247">
        <v>150</v>
      </c>
      <c r="C8" s="247">
        <v>214</v>
      </c>
      <c r="D8" s="197">
        <f t="shared" si="0"/>
        <v>42.7</v>
      </c>
      <c r="E8" s="516"/>
    </row>
    <row r="9" customHeight="1" spans="1:7">
      <c r="A9" s="517" t="s">
        <v>11</v>
      </c>
      <c r="B9" s="247">
        <v>2411</v>
      </c>
      <c r="C9" s="247">
        <v>3440</v>
      </c>
      <c r="D9" s="197">
        <f t="shared" si="0"/>
        <v>42.7</v>
      </c>
      <c r="E9" s="516"/>
    </row>
    <row r="10" customHeight="1" spans="1:7">
      <c r="A10" s="517" t="s">
        <v>12</v>
      </c>
      <c r="B10" s="247">
        <v>5625</v>
      </c>
      <c r="C10" s="247">
        <v>8025</v>
      </c>
      <c r="D10" s="197">
        <f t="shared" si="0"/>
        <v>42.7</v>
      </c>
      <c r="E10" s="516"/>
    </row>
    <row r="11" customHeight="1" spans="1:7">
      <c r="A11" s="517" t="s">
        <v>13</v>
      </c>
      <c r="B11" s="247">
        <v>1025</v>
      </c>
      <c r="C11" s="247">
        <v>1462</v>
      </c>
      <c r="D11" s="197">
        <f t="shared" si="0"/>
        <v>42.6</v>
      </c>
      <c r="E11" s="516"/>
    </row>
    <row r="12" customHeight="1" spans="1:7">
      <c r="A12" s="517" t="s">
        <v>14</v>
      </c>
      <c r="B12" s="247">
        <v>3965</v>
      </c>
      <c r="C12" s="247">
        <v>5657</v>
      </c>
      <c r="D12" s="197">
        <f t="shared" si="0"/>
        <v>42.7</v>
      </c>
      <c r="E12" s="516"/>
    </row>
    <row r="13" customHeight="1" spans="1:7">
      <c r="A13" s="517" t="s">
        <v>15</v>
      </c>
      <c r="B13" s="247">
        <v>7690</v>
      </c>
      <c r="C13" s="247">
        <v>10471</v>
      </c>
      <c r="D13" s="197">
        <f t="shared" si="0"/>
        <v>36.2</v>
      </c>
      <c r="E13" s="516"/>
    </row>
    <row r="14" customHeight="1" spans="1:7">
      <c r="A14" s="517" t="s">
        <v>16</v>
      </c>
      <c r="B14" s="247">
        <v>1971</v>
      </c>
      <c r="C14" s="247">
        <v>2812</v>
      </c>
      <c r="D14" s="197">
        <f t="shared" si="0"/>
        <v>42.7</v>
      </c>
      <c r="E14" s="516"/>
    </row>
    <row r="15" customHeight="1" spans="1:7">
      <c r="A15" s="517" t="s">
        <v>17</v>
      </c>
      <c r="B15" s="247">
        <v>1067</v>
      </c>
      <c r="C15" s="247">
        <v>1522</v>
      </c>
      <c r="D15" s="197">
        <f t="shared" si="0"/>
        <v>42.6</v>
      </c>
      <c r="E15" s="516"/>
    </row>
    <row r="16" customHeight="1" spans="1:7">
      <c r="A16" s="517" t="s">
        <v>18</v>
      </c>
      <c r="B16" s="247">
        <v>10301</v>
      </c>
      <c r="C16" s="247">
        <v>9697</v>
      </c>
      <c r="D16" s="197">
        <f t="shared" ref="D16:D28" si="1">IF(B16=0,"",ROUND((C16-B16)/B16*100,1))</f>
        <v>-5.9</v>
      </c>
      <c r="E16" s="516"/>
    </row>
    <row r="17" customHeight="1" spans="1:7">
      <c r="A17" s="517" t="s">
        <v>19</v>
      </c>
      <c r="B17" s="247">
        <v>115</v>
      </c>
      <c r="C17" s="247">
        <v>164</v>
      </c>
      <c r="D17" s="197">
        <f t="shared" si="1"/>
        <v>42.6</v>
      </c>
      <c r="E17" s="516"/>
    </row>
    <row r="18" customHeight="1" spans="1:7">
      <c r="A18" s="517" t="s">
        <v>20</v>
      </c>
      <c r="B18" s="247">
        <v>0</v>
      </c>
      <c r="C18" s="247">
        <v>0</v>
      </c>
      <c r="D18" s="197" t="str">
        <f t="shared" si="1"/>
        <v/>
      </c>
      <c r="E18" s="516"/>
    </row>
    <row r="19" customHeight="1" spans="1:7">
      <c r="A19" s="515" t="s">
        <v>21</v>
      </c>
      <c r="B19" s="247">
        <f>SUM(B20:B27)</f>
        <v>63974</v>
      </c>
      <c r="C19" s="247">
        <f>SUM(C20:C27)</f>
        <v>50867</v>
      </c>
      <c r="D19" s="197">
        <f t="shared" si="1"/>
        <v>-20.5</v>
      </c>
      <c r="E19" s="516"/>
    </row>
    <row r="20" customHeight="1" spans="1:7">
      <c r="A20" s="517" t="s">
        <v>22</v>
      </c>
      <c r="B20" s="247">
        <v>52679</v>
      </c>
      <c r="C20" s="247">
        <v>43652</v>
      </c>
      <c r="D20" s="197">
        <f t="shared" si="1"/>
        <v>-17.1</v>
      </c>
      <c r="E20" s="516"/>
    </row>
    <row r="21" customHeight="1" spans="1:7">
      <c r="A21" s="517" t="s">
        <v>23</v>
      </c>
      <c r="B21" s="247">
        <v>1473</v>
      </c>
      <c r="C21" s="247">
        <v>941</v>
      </c>
      <c r="D21" s="197">
        <f t="shared" si="1"/>
        <v>-36.1</v>
      </c>
      <c r="E21" s="516"/>
    </row>
    <row r="22" customHeight="1" spans="1:7">
      <c r="A22" s="517" t="s">
        <v>24</v>
      </c>
      <c r="B22" s="247">
        <v>3509</v>
      </c>
      <c r="C22" s="461">
        <v>2242</v>
      </c>
      <c r="D22" s="197">
        <f t="shared" si="1"/>
        <v>-36.1</v>
      </c>
      <c r="E22" s="516"/>
    </row>
    <row r="23" customHeight="1" spans="1:7">
      <c r="A23" s="517" t="s">
        <v>25</v>
      </c>
      <c r="B23" s="247">
        <v>404</v>
      </c>
      <c r="C23" s="247">
        <v>258</v>
      </c>
      <c r="D23" s="197">
        <f t="shared" si="1"/>
        <v>-36.1</v>
      </c>
      <c r="E23" s="516"/>
    </row>
    <row r="24" customHeight="1" spans="1:7">
      <c r="A24" s="517" t="s">
        <v>26</v>
      </c>
      <c r="B24" s="247">
        <v>4645</v>
      </c>
      <c r="C24" s="247">
        <v>2967</v>
      </c>
      <c r="D24" s="197">
        <f t="shared" si="1"/>
        <v>-36.1</v>
      </c>
      <c r="E24" s="516"/>
    </row>
    <row r="25" customHeight="1" spans="1:7">
      <c r="A25" s="517" t="s">
        <v>27</v>
      </c>
      <c r="B25" s="247">
        <v>0</v>
      </c>
      <c r="C25" s="247">
        <v>0</v>
      </c>
      <c r="D25" s="197" t="str">
        <f t="shared" si="1"/>
        <v/>
      </c>
      <c r="E25" s="516"/>
    </row>
    <row r="26" customHeight="1" spans="1:7">
      <c r="A26" s="517" t="s">
        <v>28</v>
      </c>
      <c r="B26" s="247">
        <v>18</v>
      </c>
      <c r="C26" s="247">
        <v>11</v>
      </c>
      <c r="D26" s="197">
        <f t="shared" si="1"/>
        <v>-38.9</v>
      </c>
      <c r="E26" s="516"/>
    </row>
    <row r="27" customHeight="1" spans="1:7">
      <c r="A27" s="517" t="s">
        <v>29</v>
      </c>
      <c r="B27" s="247">
        <v>1246</v>
      </c>
      <c r="C27" s="247">
        <v>796</v>
      </c>
      <c r="D27" s="197">
        <f t="shared" si="1"/>
        <v>-36.1</v>
      </c>
      <c r="E27" s="516"/>
    </row>
    <row r="28" s="376" customFormat="1" customHeight="1" spans="1:7">
      <c r="A28" s="317" t="s">
        <v>30</v>
      </c>
      <c r="B28" s="335">
        <f>B4+B19</f>
        <v>127056</v>
      </c>
      <c r="C28" s="335">
        <f>C4+C19</f>
        <v>130867</v>
      </c>
      <c r="D28" s="326">
        <f t="shared" si="1"/>
        <v>3</v>
      </c>
      <c r="E28" s="516"/>
      <c r="F28" s="508"/>
      <c r="G28" s="308"/>
    </row>
    <row r="29" customHeight="1" spans="1:7">
      <c r="A29" s="518"/>
    </row>
    <row r="30" customHeight="1" spans="1:7">
      <c r="A30" s="518"/>
    </row>
    <row r="31" customHeight="1" spans="1:7">
      <c r="A31" s="518"/>
    </row>
    <row r="32" customHeight="1" spans="1:7">
      <c r="A32" s="518"/>
    </row>
    <row r="33" customHeight="1" spans="1:1">
      <c r="A33" s="518"/>
    </row>
    <row r="34" customHeight="1" spans="1:1">
      <c r="A34" s="518"/>
    </row>
    <row r="35" customHeight="1" spans="1:1">
      <c r="A35" s="518"/>
    </row>
    <row r="36" customHeight="1" spans="1:1">
      <c r="A36" s="518"/>
    </row>
    <row r="37" customHeight="1" spans="1:1">
      <c r="A37" s="518"/>
    </row>
    <row r="38" customHeight="1" spans="1:1">
      <c r="A38" s="518"/>
    </row>
    <row r="39" customHeight="1" spans="1:1">
      <c r="A39" s="518"/>
    </row>
    <row r="40" customHeight="1" spans="1:1">
      <c r="A40" s="518"/>
    </row>
    <row r="41" customHeight="1" spans="1:1">
      <c r="A41" s="518"/>
    </row>
    <row r="42" customHeight="1" spans="1:1">
      <c r="A42" s="518"/>
    </row>
    <row r="43" customHeight="1" spans="1:1">
      <c r="A43" s="518"/>
    </row>
    <row r="44" customHeight="1" spans="1:1">
      <c r="A44" s="518"/>
    </row>
    <row r="45" customHeight="1" spans="1:1">
      <c r="A45" s="518"/>
    </row>
    <row r="46" customHeight="1" spans="1:1">
      <c r="A46" s="518"/>
    </row>
    <row r="47" customHeight="1" spans="1:1">
      <c r="A47" s="518"/>
    </row>
    <row r="48" customHeight="1" spans="1:1">
      <c r="A48" s="518"/>
    </row>
    <row r="49" customHeight="1" spans="1:1">
      <c r="A49" s="518"/>
    </row>
    <row r="50" customHeight="1" spans="1:1">
      <c r="A50" s="518"/>
    </row>
    <row r="51" customHeight="1" spans="1:1">
      <c r="A51" s="518"/>
    </row>
    <row r="52" customHeight="1" spans="1:1">
      <c r="A52" s="518"/>
    </row>
    <row r="53" customHeight="1" spans="1:1">
      <c r="A53" s="518"/>
    </row>
    <row r="54" customHeight="1" spans="1:1">
      <c r="A54" s="518"/>
    </row>
    <row r="55" customHeight="1" spans="1:1">
      <c r="A55" s="518"/>
    </row>
    <row r="56" customHeight="1" spans="1:1">
      <c r="A56" s="518"/>
    </row>
    <row r="57" customHeight="1" spans="1:1">
      <c r="A57" s="518"/>
    </row>
    <row r="58" customHeight="1" spans="1:1">
      <c r="A58" s="518"/>
    </row>
    <row r="59" customHeight="1" spans="1:1">
      <c r="A59" s="518"/>
    </row>
  </sheetData>
  <sheetProtection formatCells="0" formatColumns="0" formatRows="0"/>
  <mergeCells count="2">
    <mergeCell ref="A1:D1"/>
    <mergeCell ref="A2:D2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showGridLines="0" showZeros="0" topLeftCell="A3" workbookViewId="0">
      <selection activeCell="H26" sqref="H26"/>
    </sheetView>
  </sheetViews>
  <sheetFormatPr defaultColWidth="9" defaultRowHeight="21.95" customHeight="1" outlineLevelCol="3"/>
  <cols>
    <col min="1" max="1" width="32.625" style="308" customWidth="1"/>
    <col min="2" max="3" width="19.125" style="461" customWidth="1"/>
    <col min="4" max="4" width="19.125" style="462" customWidth="1"/>
    <col min="5" max="16384" width="9" style="308"/>
  </cols>
  <sheetData>
    <row r="1" ht="36" customHeight="1" spans="1:4">
      <c r="A1" s="380" t="s">
        <v>31</v>
      </c>
      <c r="B1" s="380"/>
      <c r="C1" s="380"/>
      <c r="D1" s="380"/>
    </row>
    <row r="2" ht="18" customHeight="1" spans="1:4">
      <c r="A2" s="463" t="s">
        <v>1</v>
      </c>
      <c r="B2" s="463"/>
      <c r="C2" s="463"/>
      <c r="D2" s="463"/>
    </row>
    <row r="3" s="460" customFormat="1" ht="30" customHeight="1" spans="1:4">
      <c r="A3" s="464" t="s">
        <v>32</v>
      </c>
      <c r="B3" s="465" t="s">
        <v>33</v>
      </c>
      <c r="C3" s="465" t="s">
        <v>4</v>
      </c>
      <c r="D3" s="466" t="s">
        <v>34</v>
      </c>
    </row>
    <row r="4" customHeight="1" spans="1:4">
      <c r="A4" s="467" t="s">
        <v>35</v>
      </c>
      <c r="B4" s="360">
        <v>30156</v>
      </c>
      <c r="C4" s="360">
        <v>41870</v>
      </c>
      <c r="D4" s="388">
        <f>IF(B4=0,"",ROUND((C4-B4)/B4*100,1))</f>
        <v>38.8</v>
      </c>
    </row>
    <row r="5" customHeight="1" spans="1:4">
      <c r="A5" s="467" t="s">
        <v>36</v>
      </c>
      <c r="B5" s="360">
        <v>164</v>
      </c>
      <c r="C5" s="360">
        <v>90</v>
      </c>
      <c r="D5" s="388">
        <f t="shared" ref="D5:D27" si="0">IF(B5=0,"",ROUND((C5-B5)/B5*100,1))</f>
        <v>-45.1</v>
      </c>
    </row>
    <row r="6" customHeight="1" spans="1:4">
      <c r="A6" s="467" t="s">
        <v>37</v>
      </c>
      <c r="B6" s="360">
        <v>748</v>
      </c>
      <c r="C6" s="360">
        <v>923</v>
      </c>
      <c r="D6" s="388">
        <f t="shared" si="0"/>
        <v>23.4</v>
      </c>
    </row>
    <row r="7" customHeight="1" spans="1:4">
      <c r="A7" s="467" t="s">
        <v>38</v>
      </c>
      <c r="B7" s="360">
        <v>40666</v>
      </c>
      <c r="C7" s="360">
        <v>35965</v>
      </c>
      <c r="D7" s="388">
        <f t="shared" si="0"/>
        <v>-11.6</v>
      </c>
    </row>
    <row r="8" customHeight="1" spans="1:4">
      <c r="A8" s="467" t="s">
        <v>39</v>
      </c>
      <c r="B8" s="360">
        <v>226</v>
      </c>
      <c r="C8" s="360">
        <v>124</v>
      </c>
      <c r="D8" s="388">
        <f t="shared" si="0"/>
        <v>-45.1</v>
      </c>
    </row>
    <row r="9" customHeight="1" spans="1:4">
      <c r="A9" s="467" t="s">
        <v>40</v>
      </c>
      <c r="B9" s="360">
        <v>693</v>
      </c>
      <c r="C9" s="360">
        <v>464</v>
      </c>
      <c r="D9" s="388">
        <f t="shared" si="0"/>
        <v>-33</v>
      </c>
    </row>
    <row r="10" customHeight="1" spans="1:4">
      <c r="A10" s="467" t="s">
        <v>41</v>
      </c>
      <c r="B10" s="360">
        <v>25075</v>
      </c>
      <c r="C10" s="360">
        <v>24174</v>
      </c>
      <c r="D10" s="388">
        <f t="shared" si="0"/>
        <v>-3.6</v>
      </c>
    </row>
    <row r="11" customHeight="1" spans="1:4">
      <c r="A11" s="467" t="s">
        <v>42</v>
      </c>
      <c r="B11" s="360">
        <v>20935</v>
      </c>
      <c r="C11" s="360">
        <v>21264</v>
      </c>
      <c r="D11" s="388">
        <f t="shared" si="0"/>
        <v>1.6</v>
      </c>
    </row>
    <row r="12" customHeight="1" spans="1:4">
      <c r="A12" s="467" t="s">
        <v>43</v>
      </c>
      <c r="B12" s="360">
        <v>869</v>
      </c>
      <c r="C12" s="360">
        <v>593</v>
      </c>
      <c r="D12" s="388">
        <f t="shared" si="0"/>
        <v>-31.8</v>
      </c>
    </row>
    <row r="13" customHeight="1" spans="1:4">
      <c r="A13" s="467" t="s">
        <v>44</v>
      </c>
      <c r="B13" s="360">
        <v>12152</v>
      </c>
      <c r="C13" s="360">
        <v>11011</v>
      </c>
      <c r="D13" s="388">
        <f t="shared" si="0"/>
        <v>-9.4</v>
      </c>
    </row>
    <row r="14" customHeight="1" spans="1:4">
      <c r="A14" s="467" t="s">
        <v>45</v>
      </c>
      <c r="B14" s="360">
        <v>3955</v>
      </c>
      <c r="C14" s="360">
        <v>3405</v>
      </c>
      <c r="D14" s="388">
        <f t="shared" si="0"/>
        <v>-13.9</v>
      </c>
    </row>
    <row r="15" customHeight="1" spans="1:4">
      <c r="A15" s="467" t="s">
        <v>46</v>
      </c>
      <c r="B15" s="360">
        <v>754</v>
      </c>
      <c r="C15" s="360">
        <v>5671</v>
      </c>
      <c r="D15" s="388">
        <f t="shared" si="0"/>
        <v>652.1</v>
      </c>
    </row>
    <row r="16" customHeight="1" spans="1:4">
      <c r="A16" s="467" t="s">
        <v>47</v>
      </c>
      <c r="B16" s="360">
        <v>126</v>
      </c>
      <c r="C16" s="360">
        <v>94</v>
      </c>
      <c r="D16" s="388">
        <f t="shared" si="0"/>
        <v>-25.4</v>
      </c>
    </row>
    <row r="17" customHeight="1" spans="1:4">
      <c r="A17" s="467" t="s">
        <v>48</v>
      </c>
      <c r="B17" s="360">
        <v>1383</v>
      </c>
      <c r="C17" s="360">
        <v>538</v>
      </c>
      <c r="D17" s="388">
        <f t="shared" si="0"/>
        <v>-61.1</v>
      </c>
    </row>
    <row r="18" customHeight="1" spans="1:4">
      <c r="A18" s="467" t="s">
        <v>49</v>
      </c>
      <c r="B18" s="360">
        <v>132</v>
      </c>
      <c r="C18" s="360">
        <v>132</v>
      </c>
      <c r="D18" s="388">
        <f t="shared" si="0"/>
        <v>0</v>
      </c>
    </row>
    <row r="19" customHeight="1" spans="1:4">
      <c r="A19" s="467" t="s">
        <v>50</v>
      </c>
      <c r="B19" s="360">
        <v>983</v>
      </c>
      <c r="C19" s="360">
        <v>798</v>
      </c>
      <c r="D19" s="388">
        <f t="shared" si="0"/>
        <v>-18.8</v>
      </c>
    </row>
    <row r="20" customHeight="1" spans="1:4">
      <c r="A20" s="467" t="s">
        <v>51</v>
      </c>
      <c r="B20" s="360">
        <v>23997</v>
      </c>
      <c r="C20" s="360">
        <v>10764</v>
      </c>
      <c r="D20" s="388">
        <f t="shared" si="0"/>
        <v>-55.1</v>
      </c>
    </row>
    <row r="21" customHeight="1" spans="1:4">
      <c r="A21" s="467" t="s">
        <v>52</v>
      </c>
      <c r="B21" s="360">
        <v>4</v>
      </c>
      <c r="C21" s="360">
        <v>42</v>
      </c>
      <c r="D21" s="388">
        <f t="shared" si="0"/>
        <v>950</v>
      </c>
    </row>
    <row r="22" customHeight="1" spans="1:4">
      <c r="A22" s="467" t="s">
        <v>53</v>
      </c>
      <c r="B22" s="360">
        <v>1840</v>
      </c>
      <c r="C22" s="360">
        <v>1762</v>
      </c>
      <c r="D22" s="388">
        <f t="shared" si="0"/>
        <v>-4.2</v>
      </c>
    </row>
    <row r="23" customHeight="1" spans="1:4">
      <c r="A23" s="467" t="s">
        <v>54</v>
      </c>
      <c r="B23" s="360">
        <v>10290</v>
      </c>
      <c r="C23" s="360">
        <v>11290</v>
      </c>
      <c r="D23" s="388">
        <f t="shared" si="0"/>
        <v>9.7</v>
      </c>
    </row>
    <row r="24" customHeight="1" spans="1:4">
      <c r="A24" s="467" t="s">
        <v>55</v>
      </c>
      <c r="B24" s="360">
        <v>1343</v>
      </c>
      <c r="C24" s="360">
        <v>1500</v>
      </c>
      <c r="D24" s="388">
        <f t="shared" si="0"/>
        <v>11.7</v>
      </c>
    </row>
    <row r="25" customHeight="1" spans="1:4">
      <c r="A25" s="467" t="s">
        <v>56</v>
      </c>
      <c r="B25" s="360">
        <v>1</v>
      </c>
      <c r="D25" s="388">
        <f t="shared" si="0"/>
        <v>-100</v>
      </c>
    </row>
    <row r="26" customHeight="1" spans="1:4">
      <c r="A26" s="468" t="s">
        <v>57</v>
      </c>
      <c r="B26" s="469">
        <v>2000</v>
      </c>
      <c r="C26" s="360">
        <v>2000</v>
      </c>
      <c r="D26" s="388">
        <f t="shared" si="0"/>
        <v>0</v>
      </c>
    </row>
    <row r="27" s="376" customFormat="1" customHeight="1" spans="1:4">
      <c r="A27" s="470" t="s">
        <v>58</v>
      </c>
      <c r="B27" s="471">
        <f>SUM(B4:B26)</f>
        <v>178492</v>
      </c>
      <c r="C27" s="471">
        <f>SUM(C4:C26)</f>
        <v>174474</v>
      </c>
      <c r="D27" s="392">
        <f t="shared" si="0"/>
        <v>-2.3</v>
      </c>
    </row>
  </sheetData>
  <sheetProtection formatCells="0" formatColumns="0" formatRows="0"/>
  <mergeCells count="2">
    <mergeCell ref="A1:D1"/>
    <mergeCell ref="A2:D2"/>
  </mergeCells>
  <printOptions horizontalCentered="1"/>
  <pageMargins left="0.196850393700787" right="0.15748031496063" top="0.590551181102362" bottom="0.62992125984252" header="0.31496062992126" footer="0.3149606299212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F16" sqref="F16"/>
    </sheetView>
  </sheetViews>
  <sheetFormatPr defaultColWidth="9" defaultRowHeight="14.25" outlineLevelCol="3"/>
  <cols>
    <col min="1" max="1" width="32.375" customWidth="1"/>
    <col min="2" max="2" width="22.125" customWidth="1"/>
    <col min="3" max="3" width="32.375" customWidth="1"/>
    <col min="4" max="4" width="22.125" customWidth="1"/>
  </cols>
  <sheetData>
    <row r="1" ht="22.5" spans="1:4">
      <c r="A1" s="489" t="s">
        <v>59</v>
      </c>
      <c r="B1" s="489"/>
      <c r="C1" s="489"/>
      <c r="D1" s="489"/>
    </row>
    <row r="2" spans="1:4">
      <c r="A2" s="490" t="s">
        <v>1</v>
      </c>
      <c r="B2" s="490"/>
      <c r="C2" s="490"/>
      <c r="D2" s="490"/>
    </row>
    <row r="3" ht="30" customHeight="1" spans="1:4">
      <c r="A3" s="491" t="s">
        <v>60</v>
      </c>
      <c r="B3" s="492" t="s">
        <v>4</v>
      </c>
      <c r="C3" s="493" t="s">
        <v>61</v>
      </c>
      <c r="D3" s="492" t="s">
        <v>4</v>
      </c>
    </row>
    <row r="4" ht="29.1" customHeight="1" spans="1:4">
      <c r="A4" s="494" t="s">
        <v>62</v>
      </c>
      <c r="B4" s="495">
        <f>B5+B16+B19+B20+B8</f>
        <v>211776</v>
      </c>
      <c r="C4" s="494" t="s">
        <v>63</v>
      </c>
      <c r="D4" s="495">
        <f>D5+D12</f>
        <v>211776</v>
      </c>
    </row>
    <row r="5" ht="29.1" customHeight="1" spans="1:4">
      <c r="A5" s="496" t="s">
        <v>64</v>
      </c>
      <c r="B5" s="495">
        <f>B6+B7</f>
        <v>123946</v>
      </c>
      <c r="C5" s="497" t="s">
        <v>65</v>
      </c>
      <c r="D5" s="495">
        <f>SUM(D6:D10)</f>
        <v>170499</v>
      </c>
    </row>
    <row r="6" ht="29.1" customHeight="1" spans="1:4">
      <c r="A6" s="498" t="s">
        <v>66</v>
      </c>
      <c r="B6" s="499">
        <v>73164</v>
      </c>
      <c r="C6" s="498" t="s">
        <v>67</v>
      </c>
      <c r="D6" s="374">
        <v>49676</v>
      </c>
    </row>
    <row r="7" ht="29.1" customHeight="1" spans="1:4">
      <c r="A7" s="498" t="s">
        <v>68</v>
      </c>
      <c r="B7" s="499">
        <v>50782</v>
      </c>
      <c r="C7" s="498" t="s">
        <v>69</v>
      </c>
      <c r="D7" s="500">
        <v>28377</v>
      </c>
    </row>
    <row r="8" ht="29.1" customHeight="1" spans="1:4">
      <c r="A8" s="501" t="s">
        <v>70</v>
      </c>
      <c r="B8" s="502">
        <f>B9+B13</f>
        <v>50333</v>
      </c>
      <c r="C8" s="498" t="s">
        <v>71</v>
      </c>
      <c r="D8" s="500">
        <v>62543</v>
      </c>
    </row>
    <row r="9" ht="29.1" customHeight="1" spans="1:4">
      <c r="A9" s="501" t="s">
        <v>72</v>
      </c>
      <c r="B9" s="502">
        <f>B10+B11+B12</f>
        <v>47387</v>
      </c>
      <c r="C9" s="503" t="s">
        <v>73</v>
      </c>
      <c r="D9" s="500">
        <v>2000</v>
      </c>
    </row>
    <row r="10" ht="29.1" customHeight="1" spans="1:4">
      <c r="A10" s="501" t="s">
        <v>74</v>
      </c>
      <c r="B10" s="500">
        <v>10629</v>
      </c>
      <c r="C10" s="497" t="s">
        <v>75</v>
      </c>
      <c r="D10" s="500">
        <v>27903</v>
      </c>
    </row>
    <row r="11" ht="29.1" customHeight="1" spans="1:4">
      <c r="A11" s="504" t="s">
        <v>76</v>
      </c>
      <c r="B11" s="500">
        <v>36758</v>
      </c>
      <c r="C11" s="503"/>
      <c r="D11" s="374"/>
    </row>
    <row r="12" ht="29.1" customHeight="1" spans="1:4">
      <c r="A12" s="504" t="s">
        <v>77</v>
      </c>
      <c r="B12" s="500"/>
      <c r="C12" s="503" t="s">
        <v>78</v>
      </c>
      <c r="D12" s="495">
        <f>D13+D17+D18+D19+D20</f>
        <v>41277</v>
      </c>
    </row>
    <row r="13" ht="29.1" customHeight="1" spans="1:4">
      <c r="A13" s="501" t="s">
        <v>79</v>
      </c>
      <c r="B13" s="500">
        <f>B14</f>
        <v>2946</v>
      </c>
      <c r="C13" s="503" t="s">
        <v>80</v>
      </c>
      <c r="D13" s="495">
        <f>SUM(D14:D16)</f>
        <v>40933</v>
      </c>
    </row>
    <row r="14" ht="29.1" customHeight="1" spans="1:4">
      <c r="A14" s="504" t="s">
        <v>81</v>
      </c>
      <c r="B14" s="500">
        <v>2946</v>
      </c>
      <c r="C14" s="503" t="s">
        <v>82</v>
      </c>
      <c r="D14" s="505">
        <v>36890</v>
      </c>
    </row>
    <row r="15" ht="29.1" customHeight="1" spans="1:4">
      <c r="A15" s="506"/>
      <c r="B15" s="374"/>
      <c r="C15" s="503" t="s">
        <v>83</v>
      </c>
      <c r="D15" s="505">
        <v>42</v>
      </c>
    </row>
    <row r="16" ht="29.1" customHeight="1" spans="1:4">
      <c r="A16" s="506" t="s">
        <v>84</v>
      </c>
      <c r="B16" s="495">
        <f>B17+B18</f>
        <v>24497</v>
      </c>
      <c r="C16" s="503" t="s">
        <v>85</v>
      </c>
      <c r="D16" s="505">
        <v>4001</v>
      </c>
    </row>
    <row r="17" ht="29.1" customHeight="1" spans="1:4">
      <c r="A17" s="506" t="s">
        <v>86</v>
      </c>
      <c r="B17" s="499">
        <v>24497</v>
      </c>
      <c r="C17" s="503" t="s">
        <v>87</v>
      </c>
      <c r="D17" s="374"/>
    </row>
    <row r="18" ht="29.1" customHeight="1" spans="1:4">
      <c r="A18" s="506" t="s">
        <v>88</v>
      </c>
      <c r="B18" s="374"/>
      <c r="C18" s="503" t="s">
        <v>89</v>
      </c>
      <c r="D18" s="374"/>
    </row>
    <row r="19" ht="29.1" customHeight="1" spans="1:4">
      <c r="A19" s="506" t="s">
        <v>90</v>
      </c>
      <c r="B19" s="374"/>
      <c r="C19" s="503" t="s">
        <v>91</v>
      </c>
      <c r="D19" s="374">
        <v>344</v>
      </c>
    </row>
    <row r="20" ht="29.1" customHeight="1" spans="1:4">
      <c r="A20" s="506" t="s">
        <v>92</v>
      </c>
      <c r="B20" s="374">
        <v>13000</v>
      </c>
      <c r="C20" s="506" t="s">
        <v>93</v>
      </c>
      <c r="D20" s="374"/>
    </row>
  </sheetData>
  <mergeCells count="2">
    <mergeCell ref="A1:D1"/>
    <mergeCell ref="A2:D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showGridLines="0" showZeros="0" workbookViewId="0">
      <selection activeCell="C19" sqref="C19"/>
    </sheetView>
  </sheetViews>
  <sheetFormatPr defaultColWidth="9" defaultRowHeight="21.95" customHeight="1" outlineLevelCol="3"/>
  <cols>
    <col min="1" max="1" width="30" style="475" customWidth="1"/>
    <col min="2" max="3" width="18.625" style="476" customWidth="1"/>
    <col min="4" max="4" width="18.625" style="475" customWidth="1"/>
    <col min="5" max="16384" width="9" style="475"/>
  </cols>
  <sheetData>
    <row r="1" s="472" customFormat="1" ht="36" customHeight="1" spans="1:4">
      <c r="A1" s="477" t="s">
        <v>94</v>
      </c>
      <c r="B1" s="477"/>
      <c r="C1" s="477"/>
      <c r="D1" s="477"/>
    </row>
    <row r="2" s="472" customFormat="1" ht="18" customHeight="1" spans="1:4">
      <c r="A2" s="463" t="s">
        <v>1</v>
      </c>
      <c r="B2" s="463"/>
      <c r="C2" s="463"/>
      <c r="D2" s="463"/>
    </row>
    <row r="3" s="473" customFormat="1" ht="30" customHeight="1" spans="1:4">
      <c r="A3" s="478" t="s">
        <v>95</v>
      </c>
      <c r="B3" s="479" t="s">
        <v>3</v>
      </c>
      <c r="C3" s="479" t="s">
        <v>4</v>
      </c>
      <c r="D3" s="331" t="s">
        <v>5</v>
      </c>
    </row>
    <row r="4" customHeight="1" spans="1:4">
      <c r="A4" s="480" t="s">
        <v>6</v>
      </c>
      <c r="B4" s="481">
        <f>SUM(B5:B18)</f>
        <v>56756</v>
      </c>
      <c r="C4" s="481">
        <f>SUM(C5:C18)</f>
        <v>73164</v>
      </c>
      <c r="D4" s="482">
        <f>IF(B4=0,"",ROUND((C4-B4)/B4*100,1))</f>
        <v>28.9</v>
      </c>
    </row>
    <row r="5" customHeight="1" spans="1:4">
      <c r="A5" s="483" t="s">
        <v>7</v>
      </c>
      <c r="B5" s="484">
        <v>17773</v>
      </c>
      <c r="C5" s="386">
        <v>23100</v>
      </c>
      <c r="D5" s="482">
        <f t="shared" ref="D5:D28" si="0">IF(B5=0,"",ROUND((C5-B5)/B5*100,1))</f>
        <v>30</v>
      </c>
    </row>
    <row r="6" customHeight="1" spans="1:4">
      <c r="A6" s="483" t="s">
        <v>8</v>
      </c>
      <c r="B6" s="484">
        <v>5739</v>
      </c>
      <c r="C6" s="386">
        <v>7583</v>
      </c>
      <c r="D6" s="482">
        <f t="shared" si="0"/>
        <v>32.1</v>
      </c>
    </row>
    <row r="7" customHeight="1" spans="1:4">
      <c r="A7" s="483" t="s">
        <v>9</v>
      </c>
      <c r="B7" s="484">
        <v>1999</v>
      </c>
      <c r="C7" s="386">
        <v>2372</v>
      </c>
      <c r="D7" s="482">
        <f t="shared" si="0"/>
        <v>18.7</v>
      </c>
    </row>
    <row r="8" customHeight="1" spans="1:4">
      <c r="A8" s="483" t="s">
        <v>10</v>
      </c>
      <c r="B8" s="484">
        <v>133</v>
      </c>
      <c r="C8" s="386">
        <v>197</v>
      </c>
      <c r="D8" s="482">
        <f t="shared" si="0"/>
        <v>48.1</v>
      </c>
    </row>
    <row r="9" customHeight="1" spans="1:4">
      <c r="A9" s="483" t="s">
        <v>11</v>
      </c>
      <c r="B9" s="484">
        <v>2161</v>
      </c>
      <c r="C9" s="386">
        <v>3130</v>
      </c>
      <c r="D9" s="482">
        <f t="shared" si="0"/>
        <v>44.8</v>
      </c>
    </row>
    <row r="10" customHeight="1" spans="1:4">
      <c r="A10" s="483" t="s">
        <v>12</v>
      </c>
      <c r="B10" s="484">
        <v>5152</v>
      </c>
      <c r="C10" s="386">
        <v>7552</v>
      </c>
      <c r="D10" s="482">
        <f t="shared" si="0"/>
        <v>46.6</v>
      </c>
    </row>
    <row r="11" customHeight="1" spans="1:4">
      <c r="A11" s="483" t="s">
        <v>13</v>
      </c>
      <c r="B11" s="484">
        <v>922</v>
      </c>
      <c r="C11" s="386">
        <v>1339</v>
      </c>
      <c r="D11" s="482">
        <f t="shared" si="0"/>
        <v>45.2</v>
      </c>
    </row>
    <row r="12" customHeight="1" spans="1:4">
      <c r="A12" s="483" t="s">
        <v>14</v>
      </c>
      <c r="B12" s="484">
        <v>2281</v>
      </c>
      <c r="C12" s="386">
        <v>3873</v>
      </c>
      <c r="D12" s="482">
        <f t="shared" si="0"/>
        <v>69.8</v>
      </c>
    </row>
    <row r="13" customHeight="1" spans="1:4">
      <c r="A13" s="483" t="s">
        <v>15</v>
      </c>
      <c r="B13" s="484">
        <v>7206</v>
      </c>
      <c r="C13" s="386">
        <v>9887</v>
      </c>
      <c r="D13" s="482">
        <f t="shared" si="0"/>
        <v>37.2</v>
      </c>
    </row>
    <row r="14" customHeight="1" spans="1:4">
      <c r="A14" s="483" t="s">
        <v>16</v>
      </c>
      <c r="B14" s="485">
        <v>1971</v>
      </c>
      <c r="C14" s="386">
        <v>2812</v>
      </c>
      <c r="D14" s="482">
        <f t="shared" si="0"/>
        <v>42.7</v>
      </c>
    </row>
    <row r="15" customHeight="1" spans="1:4">
      <c r="A15" s="483" t="s">
        <v>17</v>
      </c>
      <c r="B15" s="485">
        <v>1067</v>
      </c>
      <c r="C15" s="386">
        <v>1522</v>
      </c>
      <c r="D15" s="482">
        <f t="shared" si="0"/>
        <v>42.6</v>
      </c>
    </row>
    <row r="16" customHeight="1" spans="1:4">
      <c r="A16" s="483" t="s">
        <v>18</v>
      </c>
      <c r="B16" s="485">
        <v>10242</v>
      </c>
      <c r="C16" s="386">
        <v>9638</v>
      </c>
      <c r="D16" s="482">
        <f t="shared" si="0"/>
        <v>-5.9</v>
      </c>
    </row>
    <row r="17" customHeight="1" spans="1:4">
      <c r="A17" s="483" t="s">
        <v>19</v>
      </c>
      <c r="B17" s="485">
        <v>110</v>
      </c>
      <c r="C17" s="386">
        <v>159</v>
      </c>
      <c r="D17" s="482">
        <f t="shared" si="0"/>
        <v>44.5</v>
      </c>
    </row>
    <row r="18" customHeight="1" spans="1:4">
      <c r="A18" s="483" t="s">
        <v>20</v>
      </c>
      <c r="B18" s="485">
        <v>0</v>
      </c>
      <c r="C18" s="386">
        <v>0</v>
      </c>
      <c r="D18" s="482" t="str">
        <f t="shared" si="0"/>
        <v/>
      </c>
    </row>
    <row r="19" customHeight="1" spans="1:4">
      <c r="A19" s="480" t="s">
        <v>21</v>
      </c>
      <c r="B19" s="481">
        <f>SUM(B20:B27)</f>
        <v>63856</v>
      </c>
      <c r="C19" s="481">
        <f>SUM(C20:C27)</f>
        <v>50782</v>
      </c>
      <c r="D19" s="482">
        <f t="shared" si="0"/>
        <v>-20.5</v>
      </c>
    </row>
    <row r="20" customHeight="1" spans="1:4">
      <c r="A20" s="483" t="s">
        <v>22</v>
      </c>
      <c r="B20" s="484">
        <v>52679</v>
      </c>
      <c r="C20" s="386">
        <v>43652</v>
      </c>
      <c r="D20" s="482">
        <f t="shared" si="0"/>
        <v>-17.1</v>
      </c>
    </row>
    <row r="21" customHeight="1" spans="1:4">
      <c r="A21" s="483" t="s">
        <v>23</v>
      </c>
      <c r="B21" s="484">
        <v>1455</v>
      </c>
      <c r="C21" s="386">
        <v>923</v>
      </c>
      <c r="D21" s="482">
        <f t="shared" si="0"/>
        <v>-36.6</v>
      </c>
    </row>
    <row r="22" customHeight="1" spans="1:4">
      <c r="A22" s="483" t="s">
        <v>24</v>
      </c>
      <c r="B22" s="484">
        <v>3452</v>
      </c>
      <c r="C22" s="386">
        <v>2185</v>
      </c>
      <c r="D22" s="482">
        <f t="shared" si="0"/>
        <v>-36.7</v>
      </c>
    </row>
    <row r="23" customHeight="1" spans="1:4">
      <c r="A23" s="483" t="s">
        <v>25</v>
      </c>
      <c r="B23" s="484">
        <v>404</v>
      </c>
      <c r="C23" s="386">
        <v>258</v>
      </c>
      <c r="D23" s="482">
        <f t="shared" si="0"/>
        <v>-36.1</v>
      </c>
    </row>
    <row r="24" customHeight="1" spans="1:4">
      <c r="A24" s="483" t="s">
        <v>26</v>
      </c>
      <c r="B24" s="484">
        <v>4602</v>
      </c>
      <c r="C24" s="386">
        <v>2957</v>
      </c>
      <c r="D24" s="482">
        <f t="shared" si="0"/>
        <v>-35.7</v>
      </c>
    </row>
    <row r="25" customHeight="1" spans="1:4">
      <c r="A25" s="483" t="s">
        <v>27</v>
      </c>
      <c r="B25" s="484">
        <v>0</v>
      </c>
      <c r="C25" s="386">
        <v>0</v>
      </c>
      <c r="D25" s="482" t="str">
        <f t="shared" si="0"/>
        <v/>
      </c>
    </row>
    <row r="26" customHeight="1" spans="1:4">
      <c r="A26" s="483" t="s">
        <v>28</v>
      </c>
      <c r="B26" s="484">
        <v>18</v>
      </c>
      <c r="C26" s="386">
        <v>11</v>
      </c>
      <c r="D26" s="482">
        <f t="shared" si="0"/>
        <v>-38.9</v>
      </c>
    </row>
    <row r="27" customHeight="1" spans="1:4">
      <c r="A27" s="483" t="s">
        <v>29</v>
      </c>
      <c r="B27" s="484">
        <v>1246</v>
      </c>
      <c r="C27" s="386">
        <v>796</v>
      </c>
      <c r="D27" s="482">
        <f t="shared" si="0"/>
        <v>-36.1</v>
      </c>
    </row>
    <row r="28" s="474" customFormat="1" customHeight="1" spans="1:4">
      <c r="A28" s="486" t="s">
        <v>30</v>
      </c>
      <c r="B28" s="487">
        <f>B4+B19</f>
        <v>120612</v>
      </c>
      <c r="C28" s="487">
        <f>C4+C19</f>
        <v>123946</v>
      </c>
      <c r="D28" s="488">
        <f t="shared" si="0"/>
        <v>2.8</v>
      </c>
    </row>
  </sheetData>
  <sheetProtection algorithmName="SHA-512" hashValue="ug2DJJcFrx88j7EsR8Wie9Dm8Z87Yde69wnDnxbSe7vm2XJ0MjRMrvYRrqSQETvj5IRUfcmM7dIBLTV8MLVsrw==" saltValue="6Yn5ayWNfmfdobWIk0cP5A==" spinCount="100000" sheet="1" formatCells="0" formatColumns="0" formatRows="0" objects="1" scenarios="1"/>
  <mergeCells count="2">
    <mergeCell ref="A1:D1"/>
    <mergeCell ref="A2:D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showGridLines="0" showZeros="0" workbookViewId="0">
      <selection activeCell="C27" sqref="C27"/>
    </sheetView>
  </sheetViews>
  <sheetFormatPr defaultColWidth="9" defaultRowHeight="21.95" customHeight="1" outlineLevelCol="3"/>
  <cols>
    <col min="1" max="1" width="28.375" style="308" customWidth="1"/>
    <col min="2" max="3" width="18.625" style="461" customWidth="1"/>
    <col min="4" max="4" width="18.625" style="462" customWidth="1"/>
    <col min="5" max="16384" width="9" style="308"/>
  </cols>
  <sheetData>
    <row r="1" ht="36" customHeight="1" spans="1:4">
      <c r="A1" s="380" t="s">
        <v>96</v>
      </c>
      <c r="B1" s="380"/>
      <c r="C1" s="380"/>
      <c r="D1" s="380"/>
    </row>
    <row r="2" ht="18" customHeight="1" spans="1:4">
      <c r="A2" s="463" t="s">
        <v>1</v>
      </c>
      <c r="B2" s="463"/>
      <c r="C2" s="463"/>
      <c r="D2" s="463"/>
    </row>
    <row r="3" s="460" customFormat="1" ht="30" customHeight="1" spans="1:4">
      <c r="A3" s="464" t="s">
        <v>32</v>
      </c>
      <c r="B3" s="465" t="s">
        <v>33</v>
      </c>
      <c r="C3" s="465" t="s">
        <v>4</v>
      </c>
      <c r="D3" s="466" t="s">
        <v>34</v>
      </c>
    </row>
    <row r="4" customHeight="1" spans="1:4">
      <c r="A4" s="467" t="s">
        <v>35</v>
      </c>
      <c r="B4" s="360">
        <v>27416</v>
      </c>
      <c r="C4" s="360">
        <v>39132</v>
      </c>
      <c r="D4" s="388">
        <f>IF(B4=0,"",ROUND((C4-B4)/B4*100,1))</f>
        <v>42.7</v>
      </c>
    </row>
    <row r="5" customHeight="1" spans="1:4">
      <c r="A5" s="467" t="s">
        <v>36</v>
      </c>
      <c r="B5" s="360">
        <v>164</v>
      </c>
      <c r="C5" s="360">
        <v>90</v>
      </c>
      <c r="D5" s="388">
        <f t="shared" ref="D5:D27" si="0">IF(B5=0,"",ROUND((C5-B5)/B5*100,1))</f>
        <v>-45.1</v>
      </c>
    </row>
    <row r="6" customHeight="1" spans="1:4">
      <c r="A6" s="467" t="s">
        <v>37</v>
      </c>
      <c r="B6" s="360">
        <v>748</v>
      </c>
      <c r="C6" s="360">
        <v>923</v>
      </c>
      <c r="D6" s="388">
        <f t="shared" si="0"/>
        <v>23.4</v>
      </c>
    </row>
    <row r="7" customHeight="1" spans="1:4">
      <c r="A7" s="467" t="s">
        <v>38</v>
      </c>
      <c r="B7" s="360">
        <v>40666</v>
      </c>
      <c r="C7" s="360">
        <v>35965</v>
      </c>
      <c r="D7" s="388">
        <f t="shared" si="0"/>
        <v>-11.6</v>
      </c>
    </row>
    <row r="8" customHeight="1" spans="1:4">
      <c r="A8" s="467" t="s">
        <v>39</v>
      </c>
      <c r="B8" s="360">
        <v>226</v>
      </c>
      <c r="C8" s="360">
        <v>124</v>
      </c>
      <c r="D8" s="388">
        <f t="shared" si="0"/>
        <v>-45.1</v>
      </c>
    </row>
    <row r="9" customHeight="1" spans="1:4">
      <c r="A9" s="467" t="s">
        <v>40</v>
      </c>
      <c r="B9" s="360">
        <v>685</v>
      </c>
      <c r="C9" s="360">
        <v>464</v>
      </c>
      <c r="D9" s="388">
        <f t="shared" si="0"/>
        <v>-32.3</v>
      </c>
    </row>
    <row r="10" customHeight="1" spans="1:4">
      <c r="A10" s="467" t="s">
        <v>41</v>
      </c>
      <c r="B10" s="360">
        <v>24939</v>
      </c>
      <c r="C10" s="360">
        <v>24011</v>
      </c>
      <c r="D10" s="388">
        <f t="shared" si="0"/>
        <v>-3.7</v>
      </c>
    </row>
    <row r="11" customHeight="1" spans="1:4">
      <c r="A11" s="467" t="s">
        <v>42</v>
      </c>
      <c r="B11" s="360">
        <v>20834</v>
      </c>
      <c r="C11" s="360">
        <v>21150</v>
      </c>
      <c r="D11" s="388">
        <f t="shared" si="0"/>
        <v>1.5</v>
      </c>
    </row>
    <row r="12" customHeight="1" spans="1:4">
      <c r="A12" s="467" t="s">
        <v>43</v>
      </c>
      <c r="B12" s="360">
        <v>680</v>
      </c>
      <c r="C12" s="360">
        <v>437</v>
      </c>
      <c r="D12" s="388">
        <f t="shared" si="0"/>
        <v>-35.7</v>
      </c>
    </row>
    <row r="13" customHeight="1" spans="1:4">
      <c r="A13" s="467" t="s">
        <v>44</v>
      </c>
      <c r="B13" s="360">
        <v>12152</v>
      </c>
      <c r="C13" s="360">
        <v>11011</v>
      </c>
      <c r="D13" s="388">
        <f t="shared" si="0"/>
        <v>-9.4</v>
      </c>
    </row>
    <row r="14" customHeight="1" spans="1:4">
      <c r="A14" s="467" t="s">
        <v>45</v>
      </c>
      <c r="B14" s="360">
        <v>3283</v>
      </c>
      <c r="C14" s="360">
        <v>2787</v>
      </c>
      <c r="D14" s="388">
        <f t="shared" si="0"/>
        <v>-15.1</v>
      </c>
    </row>
    <row r="15" customHeight="1" spans="1:4">
      <c r="A15" s="467" t="s">
        <v>46</v>
      </c>
      <c r="B15" s="360">
        <v>660</v>
      </c>
      <c r="C15" s="360">
        <v>5587</v>
      </c>
      <c r="D15" s="388">
        <f t="shared" si="0"/>
        <v>746.5</v>
      </c>
    </row>
    <row r="16" customHeight="1" spans="1:4">
      <c r="A16" s="467" t="s">
        <v>47</v>
      </c>
      <c r="B16" s="360">
        <v>126</v>
      </c>
      <c r="C16" s="360">
        <v>94</v>
      </c>
      <c r="D16" s="388">
        <f t="shared" si="0"/>
        <v>-25.4</v>
      </c>
    </row>
    <row r="17" customHeight="1" spans="1:4">
      <c r="A17" s="467" t="s">
        <v>48</v>
      </c>
      <c r="B17" s="360">
        <v>1383</v>
      </c>
      <c r="C17" s="360">
        <v>538</v>
      </c>
      <c r="D17" s="388">
        <f t="shared" si="0"/>
        <v>-61.1</v>
      </c>
    </row>
    <row r="18" customHeight="1" spans="1:4">
      <c r="A18" s="467" t="s">
        <v>49</v>
      </c>
      <c r="B18" s="360">
        <v>132</v>
      </c>
      <c r="C18" s="360">
        <v>132</v>
      </c>
      <c r="D18" s="388">
        <f t="shared" si="0"/>
        <v>0</v>
      </c>
    </row>
    <row r="19" customHeight="1" spans="1:4">
      <c r="A19" s="467" t="s">
        <v>50</v>
      </c>
      <c r="B19" s="360">
        <v>983</v>
      </c>
      <c r="C19" s="360">
        <v>798</v>
      </c>
      <c r="D19" s="388">
        <f t="shared" si="0"/>
        <v>-18.8</v>
      </c>
    </row>
    <row r="20" customHeight="1" spans="1:4">
      <c r="A20" s="467" t="s">
        <v>51</v>
      </c>
      <c r="B20" s="360">
        <v>23868</v>
      </c>
      <c r="C20" s="360">
        <v>10662</v>
      </c>
      <c r="D20" s="388">
        <f t="shared" ref="D20:D26" si="1">IF(B20=0,"",ROUND((C20-B20)/B20*100,1))</f>
        <v>-55.3</v>
      </c>
    </row>
    <row r="21" customHeight="1" spans="1:4">
      <c r="A21" s="467" t="s">
        <v>52</v>
      </c>
      <c r="B21" s="360">
        <v>4</v>
      </c>
      <c r="C21" s="360">
        <v>42</v>
      </c>
      <c r="D21" s="388">
        <f t="shared" si="1"/>
        <v>950</v>
      </c>
    </row>
    <row r="22" customHeight="1" spans="1:4">
      <c r="A22" s="467" t="s">
        <v>53</v>
      </c>
      <c r="B22" s="360">
        <v>1840</v>
      </c>
      <c r="C22" s="360">
        <v>1762</v>
      </c>
      <c r="D22" s="388">
        <f t="shared" si="1"/>
        <v>-4.2</v>
      </c>
    </row>
    <row r="23" customHeight="1" spans="1:4">
      <c r="A23" s="467" t="s">
        <v>54</v>
      </c>
      <c r="B23" s="360">
        <v>10290</v>
      </c>
      <c r="C23" s="360">
        <v>11290</v>
      </c>
      <c r="D23" s="388">
        <f t="shared" si="1"/>
        <v>9.7</v>
      </c>
    </row>
    <row r="24" customHeight="1" spans="1:4">
      <c r="A24" s="467" t="s">
        <v>55</v>
      </c>
      <c r="B24" s="360">
        <v>1343</v>
      </c>
      <c r="C24" s="360">
        <v>1500</v>
      </c>
      <c r="D24" s="388">
        <f t="shared" si="1"/>
        <v>11.7</v>
      </c>
    </row>
    <row r="25" customHeight="1" spans="1:4">
      <c r="A25" s="467" t="s">
        <v>56</v>
      </c>
      <c r="B25" s="360">
        <v>1</v>
      </c>
      <c r="C25" s="360">
        <v>0</v>
      </c>
      <c r="D25" s="388">
        <f t="shared" si="1"/>
        <v>-100</v>
      </c>
    </row>
    <row r="26" customHeight="1" spans="1:4">
      <c r="A26" s="468" t="s">
        <v>57</v>
      </c>
      <c r="B26" s="469">
        <v>2000</v>
      </c>
      <c r="C26" s="469">
        <v>2000</v>
      </c>
      <c r="D26" s="388">
        <f t="shared" si="1"/>
        <v>0</v>
      </c>
    </row>
    <row r="27" s="376" customFormat="1" customHeight="1" spans="1:4">
      <c r="A27" s="470" t="s">
        <v>58</v>
      </c>
      <c r="B27" s="471">
        <f>SUM(B4:B26)</f>
        <v>174423</v>
      </c>
      <c r="C27" s="471">
        <f>SUM(C4:C26)</f>
        <v>170499</v>
      </c>
      <c r="D27" s="388">
        <f t="shared" si="0"/>
        <v>-2.2</v>
      </c>
    </row>
  </sheetData>
  <sheetProtection formatCells="0" formatColumns="0" formatRows="0"/>
  <mergeCells count="2">
    <mergeCell ref="A1:D1"/>
    <mergeCell ref="A2:D2"/>
  </mergeCells>
  <printOptions horizontalCentered="1"/>
  <pageMargins left="0.21" right="0.17" top="0.6" bottom="0.64" header="0.31496062992126" footer="0.31496062992126"/>
  <pageSetup paperSize="9" scale="9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2"/>
  <sheetViews>
    <sheetView showGridLines="0" workbookViewId="0">
      <selection activeCell="AC908" sqref="AC908"/>
    </sheetView>
  </sheetViews>
  <sheetFormatPr defaultColWidth="9" defaultRowHeight="15" customHeight="1" outlineLevelCol="5"/>
  <cols>
    <col min="1" max="1" width="46.5" style="412" customWidth="1"/>
    <col min="2" max="2" width="13.125" style="413" customWidth="1"/>
    <col min="3" max="3" width="13.125" style="414" customWidth="1"/>
    <col min="4" max="4" width="14.75" style="415" customWidth="1"/>
    <col min="5" max="5" width="12.625" style="412"/>
    <col min="6" max="16384" width="9" style="412"/>
  </cols>
  <sheetData>
    <row r="1" ht="36" customHeight="1" spans="1:4">
      <c r="A1" s="416" t="s">
        <v>97</v>
      </c>
      <c r="B1" s="416"/>
      <c r="C1" s="417"/>
      <c r="D1" s="416"/>
    </row>
    <row r="2" customHeight="1" spans="1:4">
      <c r="D2" s="415" t="s">
        <v>1</v>
      </c>
    </row>
    <row r="3" ht="30" customHeight="1" spans="1:4">
      <c r="A3" s="418" t="s">
        <v>95</v>
      </c>
      <c r="B3" s="419" t="s">
        <v>98</v>
      </c>
      <c r="C3" s="420" t="s">
        <v>99</v>
      </c>
      <c r="D3" s="421" t="s">
        <v>100</v>
      </c>
    </row>
    <row r="4" s="411" customFormat="1" customHeight="1" spans="1:4">
      <c r="A4" s="422" t="s">
        <v>101</v>
      </c>
      <c r="B4" s="423">
        <f>B5+B17+B26+B37+B48+B59+B70+B78+B87+B96+B107+B121+B123+B130+B137+B144+B151+B158+B165+B173+B179+B185+B192+B213+B210+B207</f>
        <v>26064</v>
      </c>
      <c r="C4" s="424">
        <v>39132</v>
      </c>
      <c r="D4" s="425">
        <f>IF(B4=0,"",ROUND(C4/B4*100,1))</f>
        <v>150.1</v>
      </c>
    </row>
    <row r="5" customHeight="1" spans="1:4">
      <c r="A5" s="426" t="s">
        <v>102</v>
      </c>
      <c r="B5" s="427">
        <f>SUM(B6:B16)</f>
        <v>305</v>
      </c>
      <c r="C5" s="428">
        <v>332</v>
      </c>
      <c r="D5" s="429">
        <f>IF(B5=0,"",ROUND(C5/B5*100,1))</f>
        <v>108.9</v>
      </c>
    </row>
    <row r="6" customHeight="1" spans="1:4">
      <c r="A6" s="426" t="s">
        <v>103</v>
      </c>
      <c r="B6" s="430">
        <v>278</v>
      </c>
      <c r="C6" s="431">
        <v>267</v>
      </c>
      <c r="D6" s="429">
        <f t="shared" ref="D6:D17" si="0">IF(B6=0,"",ROUND(C6/B6*100,1))</f>
        <v>96</v>
      </c>
    </row>
    <row r="7" customHeight="1" spans="1:4">
      <c r="A7" s="426" t="s">
        <v>104</v>
      </c>
      <c r="B7" s="430">
        <v>5</v>
      </c>
      <c r="C7" s="431">
        <v>65</v>
      </c>
      <c r="D7" s="429">
        <f t="shared" si="0"/>
        <v>1300</v>
      </c>
    </row>
    <row r="8" customHeight="1" spans="1:4">
      <c r="A8" s="432" t="s">
        <v>105</v>
      </c>
      <c r="B8" s="430"/>
      <c r="C8" s="431"/>
      <c r="D8" s="429" t="str">
        <f t="shared" si="0"/>
        <v/>
      </c>
    </row>
    <row r="9" customHeight="1" spans="1:4">
      <c r="A9" s="432" t="s">
        <v>106</v>
      </c>
      <c r="B9" s="430">
        <v>22</v>
      </c>
      <c r="C9" s="431"/>
      <c r="D9" s="429">
        <f t="shared" si="0"/>
        <v>0</v>
      </c>
    </row>
    <row r="10" customHeight="1" spans="1:4">
      <c r="A10" s="432" t="s">
        <v>107</v>
      </c>
      <c r="B10" s="430"/>
      <c r="C10" s="433"/>
      <c r="D10" s="429" t="str">
        <f t="shared" si="0"/>
        <v/>
      </c>
    </row>
    <row r="11" customHeight="1" spans="1:4">
      <c r="A11" s="434" t="s">
        <v>108</v>
      </c>
      <c r="B11" s="430"/>
      <c r="C11" s="431"/>
      <c r="D11" s="429" t="str">
        <f t="shared" si="0"/>
        <v/>
      </c>
    </row>
    <row r="12" customHeight="1" spans="1:4">
      <c r="A12" s="434" t="s">
        <v>109</v>
      </c>
      <c r="B12" s="430"/>
      <c r="C12" s="431"/>
      <c r="D12" s="429" t="str">
        <f t="shared" si="0"/>
        <v/>
      </c>
    </row>
    <row r="13" customHeight="1" spans="1:4">
      <c r="A13" s="434" t="s">
        <v>110</v>
      </c>
      <c r="B13" s="430"/>
      <c r="C13" s="431"/>
      <c r="D13" s="429" t="str">
        <f t="shared" si="0"/>
        <v/>
      </c>
    </row>
    <row r="14" customHeight="1" spans="1:4">
      <c r="A14" s="434" t="s">
        <v>111</v>
      </c>
      <c r="B14" s="430"/>
      <c r="C14" s="431"/>
      <c r="D14" s="429" t="str">
        <f t="shared" si="0"/>
        <v/>
      </c>
    </row>
    <row r="15" customHeight="1" spans="1:4">
      <c r="A15" s="434" t="s">
        <v>112</v>
      </c>
      <c r="B15" s="430"/>
      <c r="C15" s="431"/>
      <c r="D15" s="429" t="str">
        <f t="shared" si="0"/>
        <v/>
      </c>
    </row>
    <row r="16" customHeight="1" spans="1:4">
      <c r="A16" s="434" t="s">
        <v>113</v>
      </c>
      <c r="B16" s="430"/>
      <c r="C16" s="431"/>
      <c r="D16" s="429" t="str">
        <f t="shared" si="0"/>
        <v/>
      </c>
    </row>
    <row r="17" customHeight="1" spans="1:5">
      <c r="A17" s="426" t="s">
        <v>114</v>
      </c>
      <c r="B17" s="435">
        <f>SUM(B18:B25)</f>
        <v>227</v>
      </c>
      <c r="C17" s="436">
        <v>272</v>
      </c>
      <c r="D17" s="429">
        <f t="shared" si="0"/>
        <v>119.8</v>
      </c>
    </row>
    <row r="18" customHeight="1" spans="1:5">
      <c r="A18" s="426" t="s">
        <v>103</v>
      </c>
      <c r="B18" s="430">
        <v>208</v>
      </c>
      <c r="C18" s="431">
        <v>207</v>
      </c>
      <c r="D18" s="429">
        <f t="shared" ref="D18:D26" si="1">IF(B18=0,"",ROUND(C18/B18*100,1))</f>
        <v>99.5</v>
      </c>
    </row>
    <row r="19" customHeight="1" spans="1:5">
      <c r="A19" s="426" t="s">
        <v>104</v>
      </c>
      <c r="B19" s="430"/>
      <c r="C19" s="431"/>
      <c r="D19" s="429" t="str">
        <f t="shared" si="1"/>
        <v/>
      </c>
    </row>
    <row r="20" customHeight="1" spans="1:5">
      <c r="A20" s="432" t="s">
        <v>105</v>
      </c>
      <c r="B20" s="430"/>
      <c r="C20" s="431"/>
      <c r="D20" s="429" t="str">
        <f t="shared" si="1"/>
        <v/>
      </c>
    </row>
    <row r="21" customHeight="1" spans="1:5">
      <c r="A21" s="432" t="s">
        <v>115</v>
      </c>
      <c r="B21" s="430">
        <v>7</v>
      </c>
      <c r="C21" s="431">
        <v>25</v>
      </c>
      <c r="D21" s="429">
        <f t="shared" si="1"/>
        <v>357.1</v>
      </c>
    </row>
    <row r="22" customHeight="1" spans="1:5">
      <c r="A22" s="432" t="s">
        <v>116</v>
      </c>
      <c r="B22" s="430"/>
      <c r="C22" s="431"/>
      <c r="D22" s="429" t="str">
        <f t="shared" si="1"/>
        <v/>
      </c>
    </row>
    <row r="23" customHeight="1" spans="1:5">
      <c r="A23" s="432" t="s">
        <v>117</v>
      </c>
      <c r="B23" s="430"/>
      <c r="C23" s="431"/>
      <c r="D23" s="429" t="str">
        <f t="shared" si="1"/>
        <v/>
      </c>
    </row>
    <row r="24" customHeight="1" spans="1:5">
      <c r="A24" s="432" t="s">
        <v>112</v>
      </c>
      <c r="B24" s="430"/>
      <c r="C24" s="431"/>
      <c r="D24" s="429" t="str">
        <f t="shared" si="1"/>
        <v/>
      </c>
    </row>
    <row r="25" customHeight="1" spans="1:5">
      <c r="A25" s="432" t="s">
        <v>118</v>
      </c>
      <c r="B25" s="430">
        <v>12</v>
      </c>
      <c r="C25" s="431">
        <v>40</v>
      </c>
      <c r="D25" s="429">
        <f t="shared" si="1"/>
        <v>333.3</v>
      </c>
    </row>
    <row r="26" customHeight="1" spans="1:5">
      <c r="A26" s="426" t="s">
        <v>119</v>
      </c>
      <c r="B26" s="435">
        <f>SUM(B27:B36)</f>
        <v>14318</v>
      </c>
      <c r="C26" s="436">
        <v>24540</v>
      </c>
      <c r="D26" s="429">
        <f t="shared" si="1"/>
        <v>171.4</v>
      </c>
    </row>
    <row r="27" customHeight="1" spans="1:5">
      <c r="A27" s="426" t="s">
        <v>103</v>
      </c>
      <c r="B27" s="430">
        <v>4473</v>
      </c>
      <c r="C27" s="431">
        <v>7024</v>
      </c>
      <c r="D27" s="429">
        <f t="shared" ref="D27:D37" si="2">IF(B27=0,"",ROUND(C27/B27*100,1))</f>
        <v>157</v>
      </c>
      <c r="E27" s="437"/>
    </row>
    <row r="28" customHeight="1" spans="1:5">
      <c r="A28" s="426" t="s">
        <v>104</v>
      </c>
      <c r="B28" s="430">
        <v>58</v>
      </c>
      <c r="C28" s="431"/>
      <c r="D28" s="429">
        <f t="shared" si="2"/>
        <v>0</v>
      </c>
    </row>
    <row r="29" customHeight="1" spans="1:5">
      <c r="A29" s="432" t="s">
        <v>105</v>
      </c>
      <c r="B29" s="430">
        <v>946</v>
      </c>
      <c r="C29" s="431">
        <v>800</v>
      </c>
      <c r="D29" s="429">
        <f t="shared" si="2"/>
        <v>84.6</v>
      </c>
    </row>
    <row r="30" customHeight="1" spans="1:5">
      <c r="A30" s="432" t="s">
        <v>120</v>
      </c>
      <c r="B30" s="430"/>
      <c r="C30" s="431"/>
      <c r="D30" s="429" t="str">
        <f t="shared" si="2"/>
        <v/>
      </c>
    </row>
    <row r="31" customHeight="1" spans="1:5">
      <c r="A31" s="432" t="s">
        <v>121</v>
      </c>
      <c r="B31" s="430"/>
      <c r="C31" s="431"/>
      <c r="D31" s="429" t="str">
        <f t="shared" si="2"/>
        <v/>
      </c>
    </row>
    <row r="32" customHeight="1" spans="1:5">
      <c r="A32" s="438" t="s">
        <v>122</v>
      </c>
      <c r="B32" s="430"/>
      <c r="C32" s="431"/>
      <c r="D32" s="429" t="str">
        <f t="shared" si="2"/>
        <v/>
      </c>
    </row>
    <row r="33" customHeight="1" spans="1:5">
      <c r="A33" s="426" t="s">
        <v>123</v>
      </c>
      <c r="B33" s="430"/>
      <c r="C33" s="431"/>
      <c r="D33" s="429" t="str">
        <f t="shared" si="2"/>
        <v/>
      </c>
    </row>
    <row r="34" customHeight="1" spans="1:5">
      <c r="A34" s="432" t="s">
        <v>124</v>
      </c>
      <c r="B34" s="430"/>
      <c r="C34" s="431"/>
      <c r="D34" s="429" t="str">
        <f t="shared" si="2"/>
        <v/>
      </c>
    </row>
    <row r="35" customHeight="1" spans="1:5">
      <c r="A35" s="432" t="s">
        <v>112</v>
      </c>
      <c r="B35" s="430">
        <v>303</v>
      </c>
      <c r="C35" s="431">
        <v>358</v>
      </c>
      <c r="D35" s="429">
        <f t="shared" si="2"/>
        <v>118.2</v>
      </c>
    </row>
    <row r="36" customHeight="1" spans="1:5">
      <c r="A36" s="432" t="s">
        <v>125</v>
      </c>
      <c r="B36" s="430">
        <v>8538</v>
      </c>
      <c r="C36" s="431">
        <v>16358</v>
      </c>
      <c r="D36" s="429">
        <f t="shared" si="2"/>
        <v>191.6</v>
      </c>
      <c r="E36" s="437"/>
    </row>
    <row r="37" customHeight="1" spans="1:5">
      <c r="A37" s="426" t="s">
        <v>126</v>
      </c>
      <c r="B37" s="435">
        <f>SUM(B38:B47)</f>
        <v>287</v>
      </c>
      <c r="C37" s="436">
        <v>945</v>
      </c>
      <c r="D37" s="429">
        <f t="shared" si="2"/>
        <v>329.3</v>
      </c>
    </row>
    <row r="38" customHeight="1" spans="1:5">
      <c r="A38" s="426" t="s">
        <v>103</v>
      </c>
      <c r="B38" s="430">
        <v>215</v>
      </c>
      <c r="C38" s="431">
        <v>237</v>
      </c>
      <c r="D38" s="429">
        <f t="shared" ref="D38:D48" si="3">IF(B38=0,"",ROUND(C38/B38*100,1))</f>
        <v>110.2</v>
      </c>
    </row>
    <row r="39" customHeight="1" spans="1:5">
      <c r="A39" s="426" t="s">
        <v>104</v>
      </c>
      <c r="B39" s="430"/>
      <c r="C39" s="431"/>
      <c r="D39" s="429" t="str">
        <f t="shared" si="3"/>
        <v/>
      </c>
    </row>
    <row r="40" customHeight="1" spans="1:5">
      <c r="A40" s="432" t="s">
        <v>105</v>
      </c>
      <c r="B40" s="430"/>
      <c r="C40" s="431"/>
      <c r="D40" s="429" t="str">
        <f t="shared" si="3"/>
        <v/>
      </c>
    </row>
    <row r="41" customHeight="1" spans="1:5">
      <c r="A41" s="432" t="s">
        <v>127</v>
      </c>
      <c r="B41" s="430"/>
      <c r="C41" s="431"/>
      <c r="D41" s="429" t="str">
        <f t="shared" si="3"/>
        <v/>
      </c>
    </row>
    <row r="42" customHeight="1" spans="1:5">
      <c r="A42" s="432" t="s">
        <v>128</v>
      </c>
      <c r="B42" s="430"/>
      <c r="C42" s="431"/>
      <c r="D42" s="429" t="str">
        <f t="shared" si="3"/>
        <v/>
      </c>
    </row>
    <row r="43" customHeight="1" spans="1:5">
      <c r="A43" s="426" t="s">
        <v>129</v>
      </c>
      <c r="B43" s="430"/>
      <c r="C43" s="431"/>
      <c r="D43" s="429" t="str">
        <f t="shared" si="3"/>
        <v/>
      </c>
    </row>
    <row r="44" customHeight="1" spans="1:5">
      <c r="A44" s="426" t="s">
        <v>130</v>
      </c>
      <c r="B44" s="430"/>
      <c r="C44" s="431"/>
      <c r="D44" s="429" t="str">
        <f t="shared" si="3"/>
        <v/>
      </c>
    </row>
    <row r="45" customHeight="1" spans="1:5">
      <c r="A45" s="426" t="s">
        <v>131</v>
      </c>
      <c r="B45" s="430"/>
      <c r="C45" s="431"/>
      <c r="D45" s="429" t="str">
        <f t="shared" si="3"/>
        <v/>
      </c>
    </row>
    <row r="46" customHeight="1" spans="1:5">
      <c r="A46" s="426" t="s">
        <v>112</v>
      </c>
      <c r="B46" s="430"/>
      <c r="C46" s="431"/>
      <c r="D46" s="429" t="str">
        <f t="shared" si="3"/>
        <v/>
      </c>
    </row>
    <row r="47" customHeight="1" spans="1:5">
      <c r="A47" s="426" t="s">
        <v>132</v>
      </c>
      <c r="B47" s="430">
        <v>72</v>
      </c>
      <c r="C47" s="431">
        <v>708</v>
      </c>
      <c r="D47" s="429">
        <f t="shared" si="3"/>
        <v>983.3</v>
      </c>
    </row>
    <row r="48" customHeight="1" spans="1:5">
      <c r="A48" s="432" t="s">
        <v>133</v>
      </c>
      <c r="B48" s="435">
        <f>SUM(B49:B58)</f>
        <v>169</v>
      </c>
      <c r="C48" s="436">
        <v>168</v>
      </c>
      <c r="D48" s="429">
        <f t="shared" si="3"/>
        <v>99.4</v>
      </c>
    </row>
    <row r="49" customHeight="1" spans="1:4">
      <c r="A49" s="432" t="s">
        <v>103</v>
      </c>
      <c r="B49" s="430">
        <v>94</v>
      </c>
      <c r="C49" s="431">
        <v>98</v>
      </c>
      <c r="D49" s="429">
        <f t="shared" ref="D49:D59" si="4">IF(B49=0,"",ROUND(C49/B49*100,1))</f>
        <v>104.3</v>
      </c>
    </row>
    <row r="50" customHeight="1" spans="1:4">
      <c r="A50" s="432" t="s">
        <v>104</v>
      </c>
      <c r="B50" s="430"/>
      <c r="C50" s="431"/>
      <c r="D50" s="429" t="str">
        <f t="shared" si="4"/>
        <v/>
      </c>
    </row>
    <row r="51" customHeight="1" spans="1:4">
      <c r="A51" s="434" t="s">
        <v>105</v>
      </c>
      <c r="B51" s="430"/>
      <c r="C51" s="431"/>
      <c r="D51" s="429" t="str">
        <f t="shared" si="4"/>
        <v/>
      </c>
    </row>
    <row r="52" customHeight="1" spans="1:4">
      <c r="A52" s="426" t="s">
        <v>134</v>
      </c>
      <c r="B52" s="430"/>
      <c r="C52" s="431"/>
      <c r="D52" s="429" t="str">
        <f t="shared" si="4"/>
        <v/>
      </c>
    </row>
    <row r="53" customHeight="1" spans="1:4">
      <c r="A53" s="426" t="s">
        <v>135</v>
      </c>
      <c r="B53" s="430"/>
      <c r="C53" s="431"/>
      <c r="D53" s="429" t="str">
        <f t="shared" si="4"/>
        <v/>
      </c>
    </row>
    <row r="54" customHeight="1" spans="1:4">
      <c r="A54" s="426" t="s">
        <v>136</v>
      </c>
      <c r="B54" s="430"/>
      <c r="C54" s="431"/>
      <c r="D54" s="429" t="str">
        <f t="shared" si="4"/>
        <v/>
      </c>
    </row>
    <row r="55" customHeight="1" spans="1:4">
      <c r="A55" s="432" t="s">
        <v>137</v>
      </c>
      <c r="B55" s="430">
        <v>29</v>
      </c>
      <c r="C55" s="431"/>
      <c r="D55" s="429">
        <f t="shared" si="4"/>
        <v>0</v>
      </c>
    </row>
    <row r="56" customHeight="1" spans="1:4">
      <c r="A56" s="432" t="s">
        <v>138</v>
      </c>
      <c r="B56" s="430">
        <v>11</v>
      </c>
      <c r="C56" s="431"/>
      <c r="D56" s="429">
        <f t="shared" si="4"/>
        <v>0</v>
      </c>
    </row>
    <row r="57" customHeight="1" spans="1:4">
      <c r="A57" s="432" t="s">
        <v>112</v>
      </c>
      <c r="B57" s="430"/>
      <c r="C57" s="431"/>
      <c r="D57" s="429" t="str">
        <f t="shared" si="4"/>
        <v/>
      </c>
    </row>
    <row r="58" customHeight="1" spans="1:4">
      <c r="A58" s="426" t="s">
        <v>139</v>
      </c>
      <c r="B58" s="430">
        <v>35</v>
      </c>
      <c r="C58" s="431">
        <v>70</v>
      </c>
      <c r="D58" s="429">
        <f t="shared" si="4"/>
        <v>200</v>
      </c>
    </row>
    <row r="59" customHeight="1" spans="1:4">
      <c r="A59" s="432" t="s">
        <v>140</v>
      </c>
      <c r="B59" s="435">
        <f>SUM(B60:B69)</f>
        <v>631</v>
      </c>
      <c r="C59" s="436">
        <v>1305</v>
      </c>
      <c r="D59" s="429">
        <f t="shared" si="4"/>
        <v>206.8</v>
      </c>
    </row>
    <row r="60" customHeight="1" spans="1:4">
      <c r="A60" s="438" t="s">
        <v>103</v>
      </c>
      <c r="B60" s="430">
        <v>430</v>
      </c>
      <c r="C60" s="431">
        <v>462</v>
      </c>
      <c r="D60" s="429">
        <f t="shared" ref="D60:D68" si="5">IF(B60=0,"",ROUND(C60/B60*100,1))</f>
        <v>107.4</v>
      </c>
    </row>
    <row r="61" customHeight="1" spans="1:4">
      <c r="A61" s="432" t="s">
        <v>104</v>
      </c>
      <c r="B61" s="430">
        <v>201</v>
      </c>
      <c r="C61" s="431">
        <v>843</v>
      </c>
      <c r="D61" s="429">
        <f t="shared" si="5"/>
        <v>419.4</v>
      </c>
    </row>
    <row r="62" customHeight="1" spans="1:4">
      <c r="A62" s="434" t="s">
        <v>105</v>
      </c>
      <c r="B62" s="430"/>
      <c r="C62" s="431"/>
      <c r="D62" s="429" t="str">
        <f t="shared" si="5"/>
        <v/>
      </c>
    </row>
    <row r="63" customHeight="1" spans="1:4">
      <c r="A63" s="434" t="s">
        <v>141</v>
      </c>
      <c r="B63" s="430"/>
      <c r="C63" s="431"/>
      <c r="D63" s="429" t="str">
        <f t="shared" si="5"/>
        <v/>
      </c>
    </row>
    <row r="64" customHeight="1" spans="1:4">
      <c r="A64" s="434" t="s">
        <v>142</v>
      </c>
      <c r="B64" s="430"/>
      <c r="C64" s="431"/>
      <c r="D64" s="429" t="str">
        <f t="shared" si="5"/>
        <v/>
      </c>
    </row>
    <row r="65" customHeight="1" spans="1:4">
      <c r="A65" s="434" t="s">
        <v>143</v>
      </c>
      <c r="B65" s="430"/>
      <c r="C65" s="431"/>
      <c r="D65" s="429" t="str">
        <f t="shared" si="5"/>
        <v/>
      </c>
    </row>
    <row r="66" customHeight="1" spans="1:4">
      <c r="A66" s="434" t="s">
        <v>144</v>
      </c>
      <c r="B66" s="430"/>
      <c r="C66" s="431"/>
      <c r="D66" s="429" t="str">
        <f t="shared" si="5"/>
        <v/>
      </c>
    </row>
    <row r="67" customHeight="1" spans="1:4">
      <c r="A67" s="426" t="s">
        <v>145</v>
      </c>
      <c r="B67" s="430"/>
      <c r="C67" s="431"/>
      <c r="D67" s="429" t="str">
        <f t="shared" si="5"/>
        <v/>
      </c>
    </row>
    <row r="68" customHeight="1" spans="1:4">
      <c r="A68" s="432" t="s">
        <v>112</v>
      </c>
      <c r="B68" s="430"/>
      <c r="C68" s="431"/>
      <c r="D68" s="429" t="str">
        <f t="shared" si="5"/>
        <v/>
      </c>
    </row>
    <row r="69" customHeight="1" spans="1:4">
      <c r="A69" s="432" t="s">
        <v>146</v>
      </c>
      <c r="B69" s="430"/>
      <c r="C69" s="431"/>
      <c r="D69" s="429" t="str">
        <f t="shared" ref="D69:D78" si="6">IF(B69=0,"",ROUND(C69/B69*100,1))</f>
        <v/>
      </c>
    </row>
    <row r="70" customHeight="1" spans="1:4">
      <c r="A70" s="432" t="s">
        <v>147</v>
      </c>
      <c r="B70" s="435">
        <f>SUM(B71:B77)</f>
        <v>770</v>
      </c>
      <c r="C70" s="436">
        <v>600</v>
      </c>
      <c r="D70" s="429">
        <f t="shared" si="6"/>
        <v>77.9</v>
      </c>
    </row>
    <row r="71" customHeight="1" spans="1:4">
      <c r="A71" s="426" t="s">
        <v>103</v>
      </c>
      <c r="B71" s="430"/>
      <c r="C71" s="431"/>
      <c r="D71" s="429" t="str">
        <f t="shared" si="6"/>
        <v/>
      </c>
    </row>
    <row r="72" customHeight="1" spans="1:4">
      <c r="A72" s="426" t="s">
        <v>104</v>
      </c>
      <c r="B72" s="430"/>
      <c r="C72" s="431"/>
      <c r="D72" s="429" t="str">
        <f t="shared" si="6"/>
        <v/>
      </c>
    </row>
    <row r="73" customHeight="1" spans="1:4">
      <c r="A73" s="426" t="s">
        <v>105</v>
      </c>
      <c r="B73" s="430"/>
      <c r="C73" s="431"/>
      <c r="D73" s="429" t="str">
        <f t="shared" si="6"/>
        <v/>
      </c>
    </row>
    <row r="74" customHeight="1" spans="1:4">
      <c r="A74" s="432" t="s">
        <v>144</v>
      </c>
      <c r="B74" s="430"/>
      <c r="C74" s="431"/>
      <c r="D74" s="429" t="str">
        <f t="shared" si="6"/>
        <v/>
      </c>
    </row>
    <row r="75" customHeight="1" spans="1:4">
      <c r="A75" s="432" t="s">
        <v>148</v>
      </c>
      <c r="B75" s="430"/>
      <c r="C75" s="431"/>
      <c r="D75" s="429" t="str">
        <f t="shared" si="6"/>
        <v/>
      </c>
    </row>
    <row r="76" customHeight="1" spans="1:4">
      <c r="A76" s="432" t="s">
        <v>112</v>
      </c>
      <c r="B76" s="430"/>
      <c r="C76" s="431"/>
      <c r="D76" s="429" t="str">
        <f t="shared" si="6"/>
        <v/>
      </c>
    </row>
    <row r="77" customHeight="1" spans="1:4">
      <c r="A77" s="434" t="s">
        <v>149</v>
      </c>
      <c r="B77" s="430">
        <v>770</v>
      </c>
      <c r="C77" s="431">
        <v>600</v>
      </c>
      <c r="D77" s="429">
        <f t="shared" si="6"/>
        <v>77.9</v>
      </c>
    </row>
    <row r="78" customHeight="1" spans="1:4">
      <c r="A78" s="426" t="s">
        <v>150</v>
      </c>
      <c r="B78" s="435">
        <f>SUM(B79:B86)</f>
        <v>136</v>
      </c>
      <c r="C78" s="436">
        <v>143</v>
      </c>
      <c r="D78" s="429">
        <f t="shared" si="6"/>
        <v>105.1</v>
      </c>
    </row>
    <row r="79" customHeight="1" spans="1:4">
      <c r="A79" s="426" t="s">
        <v>103</v>
      </c>
      <c r="B79" s="430">
        <v>136</v>
      </c>
      <c r="C79" s="431">
        <v>128</v>
      </c>
      <c r="D79" s="429">
        <f t="shared" ref="D79:D87" si="7">IF(B79=0,"",ROUND(C79/B79*100,1))</f>
        <v>94.1</v>
      </c>
    </row>
    <row r="80" customHeight="1" spans="1:4">
      <c r="A80" s="426" t="s">
        <v>104</v>
      </c>
      <c r="B80" s="430"/>
      <c r="C80" s="431"/>
      <c r="D80" s="429" t="str">
        <f t="shared" si="7"/>
        <v/>
      </c>
    </row>
    <row r="81" customHeight="1" spans="1:4">
      <c r="A81" s="432" t="s">
        <v>105</v>
      </c>
      <c r="B81" s="430"/>
      <c r="C81" s="431"/>
      <c r="D81" s="429" t="str">
        <f t="shared" si="7"/>
        <v/>
      </c>
    </row>
    <row r="82" customHeight="1" spans="1:4">
      <c r="A82" s="432" t="s">
        <v>151</v>
      </c>
      <c r="B82" s="430"/>
      <c r="C82" s="431"/>
      <c r="D82" s="429" t="str">
        <f t="shared" si="7"/>
        <v/>
      </c>
    </row>
    <row r="83" customHeight="1" spans="1:4">
      <c r="A83" s="432" t="s">
        <v>152</v>
      </c>
      <c r="B83" s="430"/>
      <c r="C83" s="431"/>
      <c r="D83" s="429" t="str">
        <f t="shared" si="7"/>
        <v/>
      </c>
    </row>
    <row r="84" customHeight="1" spans="1:4">
      <c r="A84" s="426" t="s">
        <v>144</v>
      </c>
      <c r="B84" s="430"/>
      <c r="C84" s="431"/>
      <c r="D84" s="429" t="str">
        <f t="shared" si="7"/>
        <v/>
      </c>
    </row>
    <row r="85" customHeight="1" spans="1:4">
      <c r="A85" s="426" t="s">
        <v>112</v>
      </c>
      <c r="B85" s="430"/>
      <c r="C85" s="431"/>
      <c r="D85" s="429" t="str">
        <f t="shared" si="7"/>
        <v/>
      </c>
    </row>
    <row r="86" customHeight="1" spans="1:4">
      <c r="A86" s="426" t="s">
        <v>153</v>
      </c>
      <c r="B86" s="430"/>
      <c r="C86" s="431">
        <v>15</v>
      </c>
      <c r="D86" s="429" t="str">
        <f t="shared" si="7"/>
        <v/>
      </c>
    </row>
    <row r="87" customHeight="1" spans="1:4">
      <c r="A87" s="439" t="s">
        <v>154</v>
      </c>
      <c r="B87" s="427">
        <f>SUM(B88:B95)</f>
        <v>2110</v>
      </c>
      <c r="C87" s="428">
        <v>1480</v>
      </c>
      <c r="D87" s="429">
        <f t="shared" si="7"/>
        <v>70.1</v>
      </c>
    </row>
    <row r="88" customHeight="1" spans="1:4">
      <c r="A88" s="432" t="s">
        <v>103</v>
      </c>
      <c r="B88" s="430">
        <v>935</v>
      </c>
      <c r="C88" s="431">
        <v>983</v>
      </c>
      <c r="D88" s="429">
        <f t="shared" ref="D88:D113" si="8">IF(B88=0,"",ROUND(C88/B88*100,1))</f>
        <v>105.1</v>
      </c>
    </row>
    <row r="89" customHeight="1" spans="1:4">
      <c r="A89" s="440" t="s">
        <v>104</v>
      </c>
      <c r="B89" s="430">
        <v>5</v>
      </c>
      <c r="C89" s="431"/>
      <c r="D89" s="429">
        <f t="shared" si="8"/>
        <v>0</v>
      </c>
    </row>
    <row r="90" customHeight="1" spans="1:4">
      <c r="A90" s="426" t="s">
        <v>105</v>
      </c>
      <c r="B90" s="430"/>
      <c r="C90" s="431"/>
      <c r="D90" s="429" t="str">
        <f t="shared" si="8"/>
        <v/>
      </c>
    </row>
    <row r="91" customHeight="1" spans="1:4">
      <c r="A91" s="426" t="s">
        <v>155</v>
      </c>
      <c r="B91" s="430">
        <v>115</v>
      </c>
      <c r="C91" s="431"/>
      <c r="D91" s="429">
        <f t="shared" si="8"/>
        <v>0</v>
      </c>
    </row>
    <row r="92" customHeight="1" spans="1:4">
      <c r="A92" s="426" t="s">
        <v>156</v>
      </c>
      <c r="B92" s="430"/>
      <c r="C92" s="431"/>
      <c r="D92" s="429" t="str">
        <f t="shared" si="8"/>
        <v/>
      </c>
    </row>
    <row r="93" customHeight="1" spans="1:4">
      <c r="A93" s="432" t="s">
        <v>157</v>
      </c>
      <c r="B93" s="430"/>
      <c r="C93" s="431"/>
      <c r="D93" s="429" t="str">
        <f t="shared" si="8"/>
        <v/>
      </c>
    </row>
    <row r="94" customHeight="1" spans="1:4">
      <c r="A94" s="432" t="s">
        <v>112</v>
      </c>
      <c r="B94" s="430"/>
      <c r="C94" s="431"/>
      <c r="D94" s="429" t="str">
        <f t="shared" si="8"/>
        <v/>
      </c>
    </row>
    <row r="95" customHeight="1" spans="1:4">
      <c r="A95" s="432" t="s">
        <v>158</v>
      </c>
      <c r="B95" s="430">
        <v>1055</v>
      </c>
      <c r="C95" s="431">
        <v>497</v>
      </c>
      <c r="D95" s="429">
        <f t="shared" si="8"/>
        <v>47.1</v>
      </c>
    </row>
    <row r="96" customHeight="1" spans="1:4">
      <c r="A96" s="426" t="s">
        <v>159</v>
      </c>
      <c r="B96" s="427">
        <f>SUM(B97:B106)</f>
        <v>144</v>
      </c>
      <c r="C96" s="428">
        <v>566</v>
      </c>
      <c r="D96" s="429">
        <f t="shared" si="8"/>
        <v>393.1</v>
      </c>
    </row>
    <row r="97" customHeight="1" spans="1:4">
      <c r="A97" s="426" t="s">
        <v>103</v>
      </c>
      <c r="B97" s="430">
        <v>144</v>
      </c>
      <c r="C97" s="431">
        <v>215</v>
      </c>
      <c r="D97" s="429">
        <f t="shared" si="8"/>
        <v>149.3</v>
      </c>
    </row>
    <row r="98" customHeight="1" spans="1:4">
      <c r="A98" s="434" t="s">
        <v>104</v>
      </c>
      <c r="B98" s="430"/>
      <c r="C98" s="431"/>
      <c r="D98" s="429" t="str">
        <f t="shared" si="8"/>
        <v/>
      </c>
    </row>
    <row r="99" customHeight="1" spans="1:4">
      <c r="A99" s="426" t="s">
        <v>105</v>
      </c>
      <c r="B99" s="430"/>
      <c r="C99" s="431"/>
      <c r="D99" s="429" t="str">
        <f t="shared" si="8"/>
        <v/>
      </c>
    </row>
    <row r="100" customHeight="1" spans="1:4">
      <c r="A100" s="426" t="s">
        <v>160</v>
      </c>
      <c r="B100" s="430"/>
      <c r="C100" s="431">
        <v>348</v>
      </c>
      <c r="D100" s="429" t="str">
        <f t="shared" si="8"/>
        <v/>
      </c>
    </row>
    <row r="101" customHeight="1" spans="1:4">
      <c r="A101" s="426" t="s">
        <v>161</v>
      </c>
      <c r="B101" s="430"/>
      <c r="C101" s="431"/>
      <c r="D101" s="429" t="str">
        <f t="shared" si="8"/>
        <v/>
      </c>
    </row>
    <row r="102" customHeight="1" spans="1:4">
      <c r="A102" s="432" t="s">
        <v>162</v>
      </c>
      <c r="B102" s="430"/>
      <c r="C102" s="431"/>
      <c r="D102" s="429" t="str">
        <f t="shared" si="8"/>
        <v/>
      </c>
    </row>
    <row r="103" customHeight="1" spans="1:4">
      <c r="A103" s="432" t="s">
        <v>163</v>
      </c>
      <c r="B103" s="430"/>
      <c r="C103" s="431"/>
      <c r="D103" s="429" t="str">
        <f t="shared" si="8"/>
        <v/>
      </c>
    </row>
    <row r="104" customHeight="1" spans="1:4">
      <c r="A104" s="432" t="s">
        <v>164</v>
      </c>
      <c r="B104" s="430"/>
      <c r="C104" s="431"/>
      <c r="D104" s="429" t="str">
        <f t="shared" si="8"/>
        <v/>
      </c>
    </row>
    <row r="105" customHeight="1" spans="1:4">
      <c r="A105" s="426" t="s">
        <v>112</v>
      </c>
      <c r="B105" s="430"/>
      <c r="C105" s="431"/>
      <c r="D105" s="429" t="str">
        <f t="shared" si="8"/>
        <v/>
      </c>
    </row>
    <row r="106" customHeight="1" spans="1:4">
      <c r="A106" s="426" t="s">
        <v>165</v>
      </c>
      <c r="B106" s="430"/>
      <c r="C106" s="431">
        <v>3</v>
      </c>
      <c r="D106" s="429" t="str">
        <f t="shared" si="8"/>
        <v/>
      </c>
    </row>
    <row r="107" customHeight="1" spans="1:4">
      <c r="A107" s="426" t="s">
        <v>166</v>
      </c>
      <c r="B107" s="435">
        <f>SUM(B108:B118)</f>
        <v>0</v>
      </c>
      <c r="C107" s="436">
        <v>0</v>
      </c>
      <c r="D107" s="429" t="str">
        <f t="shared" si="8"/>
        <v/>
      </c>
    </row>
    <row r="108" customHeight="1" spans="1:4">
      <c r="A108" s="432" t="s">
        <v>103</v>
      </c>
      <c r="B108" s="430"/>
      <c r="C108" s="431"/>
      <c r="D108" s="429" t="str">
        <f t="shared" si="8"/>
        <v/>
      </c>
    </row>
    <row r="109" customHeight="1" spans="1:4">
      <c r="A109" s="432" t="s">
        <v>104</v>
      </c>
      <c r="B109" s="430"/>
      <c r="C109" s="431"/>
      <c r="D109" s="429" t="str">
        <f t="shared" si="8"/>
        <v/>
      </c>
    </row>
    <row r="110" customHeight="1" spans="1:4">
      <c r="A110" s="432" t="s">
        <v>105</v>
      </c>
      <c r="B110" s="430"/>
      <c r="C110" s="431"/>
      <c r="D110" s="429" t="str">
        <f t="shared" si="8"/>
        <v/>
      </c>
    </row>
    <row r="111" customHeight="1" spans="1:4">
      <c r="A111" s="432" t="s">
        <v>167</v>
      </c>
      <c r="B111" s="430"/>
      <c r="C111" s="431"/>
      <c r="D111" s="429" t="str">
        <f t="shared" si="8"/>
        <v/>
      </c>
    </row>
    <row r="112" customHeight="1" spans="1:4">
      <c r="A112" s="426" t="s">
        <v>168</v>
      </c>
      <c r="B112" s="430"/>
      <c r="C112" s="431"/>
      <c r="D112" s="429" t="str">
        <f t="shared" si="8"/>
        <v/>
      </c>
    </row>
    <row r="113" customHeight="1" spans="1:4">
      <c r="A113" s="426" t="s">
        <v>169</v>
      </c>
      <c r="B113" s="430"/>
      <c r="C113" s="431"/>
      <c r="D113" s="429" t="str">
        <f t="shared" si="8"/>
        <v/>
      </c>
    </row>
    <row r="114" customHeight="1" spans="1:4">
      <c r="A114" s="432" t="s">
        <v>170</v>
      </c>
      <c r="B114" s="430"/>
      <c r="C114" s="431"/>
      <c r="D114" s="429" t="str">
        <f t="shared" ref="D114:D129" si="9">IF(B114=0,"",ROUND(C114/B114*100,1))</f>
        <v/>
      </c>
    </row>
    <row r="115" customHeight="1" spans="1:4">
      <c r="A115" s="432" t="s">
        <v>171</v>
      </c>
      <c r="B115" s="430"/>
      <c r="C115" s="431"/>
      <c r="D115" s="429" t="str">
        <f t="shared" si="9"/>
        <v/>
      </c>
    </row>
    <row r="116" customHeight="1" spans="1:4">
      <c r="A116" s="432" t="s">
        <v>172</v>
      </c>
      <c r="B116" s="430"/>
      <c r="C116" s="431"/>
      <c r="D116" s="429" t="str">
        <f t="shared" si="9"/>
        <v/>
      </c>
    </row>
    <row r="117" customHeight="1" spans="1:4">
      <c r="A117" s="432" t="s">
        <v>112</v>
      </c>
      <c r="B117" s="430"/>
      <c r="C117" s="431"/>
      <c r="D117" s="429" t="str">
        <f t="shared" si="9"/>
        <v/>
      </c>
    </row>
    <row r="118" customHeight="1" spans="1:4">
      <c r="A118" s="426" t="s">
        <v>173</v>
      </c>
      <c r="B118" s="430"/>
      <c r="C118" s="431"/>
      <c r="D118" s="429" t="str">
        <f t="shared" si="9"/>
        <v/>
      </c>
    </row>
    <row r="119" customHeight="1" spans="1:4">
      <c r="A119" s="426" t="s">
        <v>174</v>
      </c>
      <c r="B119" s="430">
        <f>SUM(B120)</f>
        <v>0</v>
      </c>
      <c r="C119" s="431">
        <v>0</v>
      </c>
      <c r="D119" s="429" t="str">
        <f t="shared" si="9"/>
        <v/>
      </c>
    </row>
    <row r="120" customHeight="1" spans="1:4">
      <c r="A120" s="426" t="s">
        <v>175</v>
      </c>
      <c r="B120" s="430"/>
      <c r="C120" s="431"/>
      <c r="D120" s="429" t="str">
        <f t="shared" si="9"/>
        <v/>
      </c>
    </row>
    <row r="121" customHeight="1" spans="1:4">
      <c r="A121" s="426" t="s">
        <v>176</v>
      </c>
      <c r="B121" s="430">
        <f>SUM(B122)</f>
        <v>0</v>
      </c>
      <c r="C121" s="431">
        <v>0</v>
      </c>
      <c r="D121" s="429" t="str">
        <f t="shared" si="9"/>
        <v/>
      </c>
    </row>
    <row r="122" customHeight="1" spans="1:4">
      <c r="A122" s="426" t="s">
        <v>177</v>
      </c>
      <c r="B122" s="430"/>
      <c r="C122" s="431"/>
      <c r="D122" s="429" t="str">
        <f t="shared" si="9"/>
        <v/>
      </c>
    </row>
    <row r="123" customHeight="1" spans="1:4">
      <c r="A123" s="426" t="s">
        <v>178</v>
      </c>
      <c r="B123" s="427">
        <f>SUM(B124:B129)</f>
        <v>4</v>
      </c>
      <c r="C123" s="428">
        <v>12</v>
      </c>
      <c r="D123" s="429">
        <f t="shared" si="9"/>
        <v>300</v>
      </c>
    </row>
    <row r="124" customHeight="1" spans="1:4">
      <c r="A124" s="426" t="s">
        <v>103</v>
      </c>
      <c r="B124" s="430"/>
      <c r="C124" s="431"/>
      <c r="D124" s="429" t="str">
        <f t="shared" si="9"/>
        <v/>
      </c>
    </row>
    <row r="125" customHeight="1" spans="1:4">
      <c r="A125" s="432" t="s">
        <v>104</v>
      </c>
      <c r="B125" s="430"/>
      <c r="C125" s="431"/>
      <c r="D125" s="429" t="str">
        <f t="shared" si="9"/>
        <v/>
      </c>
    </row>
    <row r="126" customHeight="1" spans="1:4">
      <c r="A126" s="432" t="s">
        <v>105</v>
      </c>
      <c r="B126" s="430"/>
      <c r="C126" s="431"/>
      <c r="D126" s="429" t="str">
        <f t="shared" si="9"/>
        <v/>
      </c>
    </row>
    <row r="127" customHeight="1" spans="1:4">
      <c r="A127" s="432" t="s">
        <v>179</v>
      </c>
      <c r="B127" s="430">
        <v>4</v>
      </c>
      <c r="C127" s="431">
        <v>12</v>
      </c>
      <c r="D127" s="429">
        <f t="shared" si="9"/>
        <v>300</v>
      </c>
    </row>
    <row r="128" customHeight="1" spans="1:4">
      <c r="A128" s="426" t="s">
        <v>112</v>
      </c>
      <c r="B128" s="430"/>
      <c r="C128" s="431"/>
      <c r="D128" s="429" t="str">
        <f t="shared" si="9"/>
        <v/>
      </c>
    </row>
    <row r="129" customHeight="1" spans="1:4">
      <c r="A129" s="426" t="s">
        <v>180</v>
      </c>
      <c r="B129" s="430"/>
      <c r="C129" s="431"/>
      <c r="D129" s="429" t="str">
        <f t="shared" si="9"/>
        <v/>
      </c>
    </row>
    <row r="130" customHeight="1" spans="1:4">
      <c r="A130" s="426" t="s">
        <v>181</v>
      </c>
      <c r="B130" s="427">
        <f>SUM(B131:B136)</f>
        <v>0</v>
      </c>
      <c r="C130" s="428">
        <v>0</v>
      </c>
      <c r="D130" s="429" t="str">
        <f t="shared" ref="D130:D144" si="10">IF(B130=0,"",ROUND(C130/B130*100,1))</f>
        <v/>
      </c>
    </row>
    <row r="131" customHeight="1" spans="1:4">
      <c r="A131" s="426" t="s">
        <v>103</v>
      </c>
      <c r="B131" s="430"/>
      <c r="C131" s="431"/>
      <c r="D131" s="429" t="str">
        <f t="shared" si="10"/>
        <v/>
      </c>
    </row>
    <row r="132" customHeight="1" spans="1:4">
      <c r="A132" s="426" t="s">
        <v>104</v>
      </c>
      <c r="B132" s="430"/>
      <c r="C132" s="431"/>
      <c r="D132" s="429" t="str">
        <f t="shared" si="10"/>
        <v/>
      </c>
    </row>
    <row r="133" customHeight="1" spans="1:4">
      <c r="A133" s="426" t="s">
        <v>105</v>
      </c>
      <c r="B133" s="441"/>
      <c r="C133" s="442"/>
      <c r="D133" s="429" t="str">
        <f t="shared" si="10"/>
        <v/>
      </c>
    </row>
    <row r="134" customHeight="1" spans="1:4">
      <c r="A134" s="432" t="s">
        <v>117</v>
      </c>
      <c r="B134" s="430"/>
      <c r="C134" s="431"/>
      <c r="D134" s="429" t="str">
        <f t="shared" si="10"/>
        <v/>
      </c>
    </row>
    <row r="135" customHeight="1" spans="1:4">
      <c r="A135" s="432" t="s">
        <v>112</v>
      </c>
      <c r="B135" s="441"/>
      <c r="C135" s="442"/>
      <c r="D135" s="429" t="str">
        <f t="shared" si="10"/>
        <v/>
      </c>
    </row>
    <row r="136" customHeight="1" spans="1:4">
      <c r="A136" s="432" t="s">
        <v>182</v>
      </c>
      <c r="B136" s="430"/>
      <c r="C136" s="431"/>
      <c r="D136" s="429" t="str">
        <f t="shared" si="10"/>
        <v/>
      </c>
    </row>
    <row r="137" customHeight="1" spans="1:4">
      <c r="A137" s="434" t="s">
        <v>183</v>
      </c>
      <c r="B137" s="427">
        <f>SUM(B138:B143)</f>
        <v>608</v>
      </c>
      <c r="C137" s="428">
        <v>766</v>
      </c>
      <c r="D137" s="429">
        <f t="shared" si="10"/>
        <v>126</v>
      </c>
    </row>
    <row r="138" customHeight="1" spans="1:4">
      <c r="A138" s="426" t="s">
        <v>103</v>
      </c>
      <c r="B138" s="430">
        <v>607</v>
      </c>
      <c r="C138" s="431">
        <v>681</v>
      </c>
      <c r="D138" s="429">
        <f t="shared" si="10"/>
        <v>112.2</v>
      </c>
    </row>
    <row r="139" customHeight="1" spans="1:4">
      <c r="A139" s="426" t="s">
        <v>104</v>
      </c>
      <c r="B139" s="430"/>
      <c r="C139" s="431"/>
      <c r="D139" s="429" t="str">
        <f t="shared" si="10"/>
        <v/>
      </c>
    </row>
    <row r="140" customHeight="1" spans="1:4">
      <c r="A140" s="426" t="s">
        <v>105</v>
      </c>
      <c r="B140" s="430"/>
      <c r="C140" s="431"/>
      <c r="D140" s="429" t="str">
        <f t="shared" si="10"/>
        <v/>
      </c>
    </row>
    <row r="141" customHeight="1" spans="1:4">
      <c r="A141" s="432" t="s">
        <v>184</v>
      </c>
      <c r="B141" s="430"/>
      <c r="C141" s="431">
        <v>85</v>
      </c>
      <c r="D141" s="429" t="str">
        <f t="shared" si="10"/>
        <v/>
      </c>
    </row>
    <row r="142" customHeight="1" spans="1:4">
      <c r="A142" s="432" t="s">
        <v>112</v>
      </c>
      <c r="B142" s="430"/>
      <c r="C142" s="431"/>
      <c r="D142" s="429" t="str">
        <f t="shared" si="10"/>
        <v/>
      </c>
    </row>
    <row r="143" customHeight="1" spans="1:4">
      <c r="A143" s="432" t="s">
        <v>185</v>
      </c>
      <c r="B143" s="430">
        <v>1</v>
      </c>
      <c r="C143" s="431"/>
      <c r="D143" s="429">
        <f t="shared" si="10"/>
        <v>0</v>
      </c>
    </row>
    <row r="144" customHeight="1" spans="1:4">
      <c r="A144" s="426" t="s">
        <v>186</v>
      </c>
      <c r="B144" s="427">
        <f>SUM(B145:B150)</f>
        <v>1642</v>
      </c>
      <c r="C144" s="428">
        <v>2010</v>
      </c>
      <c r="D144" s="429">
        <f t="shared" ref="D144:D155" si="11">IF(B144=0,"",ROUND(C144/B144*100,1))</f>
        <v>122.4</v>
      </c>
    </row>
    <row r="145" customHeight="1" spans="1:4">
      <c r="A145" s="426" t="s">
        <v>103</v>
      </c>
      <c r="B145" s="430">
        <v>600</v>
      </c>
      <c r="C145" s="431">
        <v>649</v>
      </c>
      <c r="D145" s="429">
        <f t="shared" si="11"/>
        <v>108.2</v>
      </c>
    </row>
    <row r="146" customHeight="1" spans="1:4">
      <c r="A146" s="426" t="s">
        <v>104</v>
      </c>
      <c r="B146" s="430">
        <v>35</v>
      </c>
      <c r="C146" s="431"/>
      <c r="D146" s="429">
        <f t="shared" si="11"/>
        <v>0</v>
      </c>
    </row>
    <row r="147" customHeight="1" spans="1:4">
      <c r="A147" s="426" t="s">
        <v>105</v>
      </c>
      <c r="B147" s="430"/>
      <c r="C147" s="431"/>
      <c r="D147" s="429" t="str">
        <f t="shared" si="11"/>
        <v/>
      </c>
    </row>
    <row r="148" customHeight="1" spans="1:4">
      <c r="A148" s="426" t="s">
        <v>187</v>
      </c>
      <c r="B148" s="430"/>
      <c r="C148" s="431"/>
      <c r="D148" s="429" t="str">
        <f t="shared" si="11"/>
        <v/>
      </c>
    </row>
    <row r="149" customHeight="1" spans="1:4">
      <c r="A149" s="426" t="s">
        <v>112</v>
      </c>
      <c r="B149" s="430"/>
      <c r="C149" s="431"/>
      <c r="D149" s="429" t="str">
        <f t="shared" si="11"/>
        <v/>
      </c>
    </row>
    <row r="150" customHeight="1" spans="1:4">
      <c r="A150" s="426" t="s">
        <v>188</v>
      </c>
      <c r="B150" s="430">
        <v>1007</v>
      </c>
      <c r="C150" s="431">
        <v>1361</v>
      </c>
      <c r="D150" s="429">
        <f t="shared" si="11"/>
        <v>135.2</v>
      </c>
    </row>
    <row r="151" customHeight="1" spans="1:4">
      <c r="A151" s="426" t="s">
        <v>189</v>
      </c>
      <c r="B151" s="427">
        <f>SUM(B152:B157)</f>
        <v>307</v>
      </c>
      <c r="C151" s="428">
        <v>414</v>
      </c>
      <c r="D151" s="429">
        <f t="shared" si="11"/>
        <v>134.9</v>
      </c>
    </row>
    <row r="152" customHeight="1" spans="1:4">
      <c r="A152" s="426" t="s">
        <v>103</v>
      </c>
      <c r="B152" s="430">
        <v>266</v>
      </c>
      <c r="C152" s="431">
        <v>305</v>
      </c>
      <c r="D152" s="429">
        <f t="shared" si="11"/>
        <v>114.7</v>
      </c>
    </row>
    <row r="153" customHeight="1" spans="1:4">
      <c r="A153" s="426" t="s">
        <v>104</v>
      </c>
      <c r="B153" s="430">
        <v>1</v>
      </c>
      <c r="C153" s="431"/>
      <c r="D153" s="429">
        <f t="shared" si="11"/>
        <v>0</v>
      </c>
    </row>
    <row r="154" customHeight="1" spans="1:4">
      <c r="A154" s="426" t="s">
        <v>105</v>
      </c>
      <c r="B154" s="430"/>
      <c r="C154" s="431"/>
      <c r="D154" s="429" t="str">
        <f t="shared" si="11"/>
        <v/>
      </c>
    </row>
    <row r="155" customHeight="1" spans="1:4">
      <c r="A155" s="426" t="s">
        <v>190</v>
      </c>
      <c r="B155" s="430"/>
      <c r="C155" s="431"/>
      <c r="D155" s="429" t="str">
        <f t="shared" si="11"/>
        <v/>
      </c>
    </row>
    <row r="156" customHeight="1" spans="1:4">
      <c r="A156" s="426" t="s">
        <v>112</v>
      </c>
      <c r="B156" s="430"/>
      <c r="C156" s="431"/>
      <c r="D156" s="429" t="str">
        <f t="shared" ref="D156:D166" si="12">IF(B156=0,"",ROUND(C156/B156*100,1))</f>
        <v/>
      </c>
    </row>
    <row r="157" customHeight="1" spans="1:4">
      <c r="A157" s="426" t="s">
        <v>191</v>
      </c>
      <c r="B157" s="430">
        <v>40</v>
      </c>
      <c r="C157" s="431">
        <v>109</v>
      </c>
      <c r="D157" s="429">
        <f t="shared" si="12"/>
        <v>272.5</v>
      </c>
    </row>
    <row r="158" customHeight="1" spans="1:4">
      <c r="A158" s="426" t="s">
        <v>192</v>
      </c>
      <c r="B158" s="427">
        <f>SUM(B159:B164)</f>
        <v>324</v>
      </c>
      <c r="C158" s="428">
        <v>336</v>
      </c>
      <c r="D158" s="429">
        <f t="shared" si="12"/>
        <v>103.7</v>
      </c>
    </row>
    <row r="159" customHeight="1" spans="1:4">
      <c r="A159" s="426" t="s">
        <v>103</v>
      </c>
      <c r="B159" s="430">
        <v>181</v>
      </c>
      <c r="C159" s="431">
        <v>180</v>
      </c>
      <c r="D159" s="429">
        <f t="shared" si="12"/>
        <v>99.4</v>
      </c>
    </row>
    <row r="160" customHeight="1" spans="1:4">
      <c r="A160" s="426" t="s">
        <v>104</v>
      </c>
      <c r="C160" s="431"/>
      <c r="D160" s="429" t="str">
        <f t="shared" si="12"/>
        <v/>
      </c>
    </row>
    <row r="161" customHeight="1" spans="1:4">
      <c r="A161" s="426" t="s">
        <v>105</v>
      </c>
      <c r="B161" s="430"/>
      <c r="C161" s="431"/>
      <c r="D161" s="429" t="str">
        <f t="shared" si="12"/>
        <v/>
      </c>
    </row>
    <row r="162" customHeight="1" spans="1:4">
      <c r="A162" s="426" t="s">
        <v>193</v>
      </c>
      <c r="B162" s="430"/>
      <c r="C162" s="431"/>
      <c r="D162" s="429" t="str">
        <f t="shared" si="12"/>
        <v/>
      </c>
    </row>
    <row r="163" customHeight="1" spans="1:4">
      <c r="A163" s="426" t="s">
        <v>112</v>
      </c>
      <c r="B163" s="430"/>
      <c r="C163" s="431"/>
      <c r="D163" s="429" t="str">
        <f t="shared" si="12"/>
        <v/>
      </c>
    </row>
    <row r="164" customHeight="1" spans="1:4">
      <c r="A164" s="426" t="s">
        <v>194</v>
      </c>
      <c r="B164" s="430">
        <v>143</v>
      </c>
      <c r="C164" s="431">
        <v>156</v>
      </c>
      <c r="D164" s="429">
        <f t="shared" si="12"/>
        <v>109.1</v>
      </c>
    </row>
    <row r="165" customHeight="1" spans="1:4">
      <c r="A165" s="426" t="s">
        <v>195</v>
      </c>
      <c r="B165" s="427">
        <f>SUM(B166:B172)</f>
        <v>146</v>
      </c>
      <c r="C165" s="428">
        <v>147</v>
      </c>
      <c r="D165" s="429">
        <f t="shared" si="12"/>
        <v>100.7</v>
      </c>
    </row>
    <row r="166" customHeight="1" spans="1:4">
      <c r="A166" s="426" t="s">
        <v>103</v>
      </c>
      <c r="B166" s="430">
        <v>145</v>
      </c>
      <c r="C166" s="431">
        <v>137</v>
      </c>
      <c r="D166" s="429">
        <f t="shared" si="12"/>
        <v>94.5</v>
      </c>
    </row>
    <row r="167" customHeight="1" spans="1:4">
      <c r="A167" s="426" t="s">
        <v>104</v>
      </c>
      <c r="B167" s="430"/>
      <c r="C167" s="431"/>
      <c r="D167" s="429" t="str">
        <f t="shared" ref="D167:D181" si="13">IF(B167=0,"",ROUND(C167/B167*100,1))</f>
        <v/>
      </c>
    </row>
    <row r="168" customHeight="1" spans="1:4">
      <c r="A168" s="426" t="s">
        <v>105</v>
      </c>
      <c r="B168" s="430"/>
      <c r="C168" s="431"/>
      <c r="D168" s="429" t="str">
        <f t="shared" si="13"/>
        <v/>
      </c>
    </row>
    <row r="169" customHeight="1" spans="1:4">
      <c r="A169" s="426" t="s">
        <v>196</v>
      </c>
      <c r="B169" s="430"/>
      <c r="C169" s="431"/>
      <c r="D169" s="429" t="str">
        <f t="shared" si="13"/>
        <v/>
      </c>
    </row>
    <row r="170" customHeight="1" spans="1:4">
      <c r="A170" s="432" t="s">
        <v>197</v>
      </c>
      <c r="B170" s="430"/>
      <c r="C170" s="431"/>
      <c r="D170" s="429" t="str">
        <f t="shared" si="13"/>
        <v/>
      </c>
    </row>
    <row r="171" customHeight="1" spans="1:4">
      <c r="A171" s="432" t="s">
        <v>112</v>
      </c>
      <c r="B171" s="430"/>
      <c r="C171" s="431"/>
      <c r="D171" s="429" t="str">
        <f t="shared" si="13"/>
        <v/>
      </c>
    </row>
    <row r="172" customHeight="1" spans="1:4">
      <c r="A172" s="434" t="s">
        <v>198</v>
      </c>
      <c r="B172" s="430">
        <v>1</v>
      </c>
      <c r="C172" s="431">
        <v>10</v>
      </c>
      <c r="D172" s="429">
        <f t="shared" si="13"/>
        <v>1000</v>
      </c>
    </row>
    <row r="173" customHeight="1" spans="1:4">
      <c r="A173" s="426" t="s">
        <v>199</v>
      </c>
      <c r="B173" s="427">
        <f>SUM(B174:B178)</f>
        <v>0</v>
      </c>
      <c r="C173" s="428">
        <v>0</v>
      </c>
      <c r="D173" s="429" t="str">
        <f t="shared" si="13"/>
        <v/>
      </c>
    </row>
    <row r="174" customHeight="1" spans="1:4">
      <c r="A174" s="426" t="s">
        <v>103</v>
      </c>
      <c r="B174" s="430"/>
      <c r="C174" s="431"/>
      <c r="D174" s="429" t="str">
        <f t="shared" si="13"/>
        <v/>
      </c>
    </row>
    <row r="175" customHeight="1" spans="1:4">
      <c r="A175" s="434" t="s">
        <v>104</v>
      </c>
      <c r="B175" s="430"/>
      <c r="C175" s="431"/>
      <c r="D175" s="429" t="str">
        <f t="shared" si="13"/>
        <v/>
      </c>
    </row>
    <row r="176" customHeight="1" spans="1:4">
      <c r="A176" s="432" t="s">
        <v>105</v>
      </c>
      <c r="B176" s="430"/>
      <c r="C176" s="431"/>
      <c r="D176" s="429" t="str">
        <f t="shared" si="13"/>
        <v/>
      </c>
    </row>
    <row r="177" customHeight="1" spans="1:4">
      <c r="A177" s="432" t="s">
        <v>112</v>
      </c>
      <c r="B177" s="430"/>
      <c r="C177" s="431"/>
      <c r="D177" s="429" t="str">
        <f t="shared" si="13"/>
        <v/>
      </c>
    </row>
    <row r="178" customHeight="1" spans="1:4">
      <c r="A178" s="426" t="s">
        <v>200</v>
      </c>
      <c r="B178" s="430"/>
      <c r="C178" s="431"/>
      <c r="D178" s="429" t="str">
        <f t="shared" si="13"/>
        <v/>
      </c>
    </row>
    <row r="179" customHeight="1" spans="1:4">
      <c r="A179" s="426" t="s">
        <v>201</v>
      </c>
      <c r="B179" s="427">
        <f>SUM(B180:B184)</f>
        <v>61</v>
      </c>
      <c r="C179" s="428">
        <v>71</v>
      </c>
      <c r="D179" s="429">
        <f t="shared" si="13"/>
        <v>116.4</v>
      </c>
    </row>
    <row r="180" customHeight="1" spans="1:4">
      <c r="A180" s="426" t="s">
        <v>103</v>
      </c>
      <c r="B180" s="430">
        <v>61</v>
      </c>
      <c r="C180" s="431">
        <v>52</v>
      </c>
      <c r="D180" s="429">
        <f t="shared" si="13"/>
        <v>85.2</v>
      </c>
    </row>
    <row r="181" customHeight="1" spans="1:4">
      <c r="A181" s="432" t="s">
        <v>104</v>
      </c>
      <c r="B181" s="430"/>
      <c r="C181" s="431"/>
      <c r="D181" s="429" t="str">
        <f t="shared" si="13"/>
        <v/>
      </c>
    </row>
    <row r="182" customHeight="1" spans="1:4">
      <c r="A182" s="432" t="s">
        <v>105</v>
      </c>
      <c r="B182" s="430"/>
      <c r="C182" s="431"/>
      <c r="D182" s="429" t="str">
        <f t="shared" ref="D182:D196" si="14">IF(B182=0,"",ROUND(C182/B182*100,1))</f>
        <v/>
      </c>
    </row>
    <row r="183" customHeight="1" spans="1:4">
      <c r="A183" s="432" t="s">
        <v>112</v>
      </c>
      <c r="B183" s="430"/>
      <c r="C183" s="431"/>
      <c r="D183" s="429" t="str">
        <f t="shared" si="14"/>
        <v/>
      </c>
    </row>
    <row r="184" customHeight="1" spans="1:4">
      <c r="A184" s="432" t="s">
        <v>202</v>
      </c>
      <c r="B184" s="430"/>
      <c r="C184" s="431">
        <v>19</v>
      </c>
      <c r="D184" s="429" t="str">
        <f t="shared" si="14"/>
        <v/>
      </c>
    </row>
    <row r="185" customHeight="1" spans="1:4">
      <c r="A185" s="432" t="s">
        <v>203</v>
      </c>
      <c r="B185" s="427">
        <f>SUM(B186:B191)</f>
        <v>0</v>
      </c>
      <c r="C185" s="428">
        <v>0</v>
      </c>
      <c r="D185" s="429" t="str">
        <f t="shared" si="14"/>
        <v/>
      </c>
    </row>
    <row r="186" customHeight="1" spans="1:4">
      <c r="A186" s="432" t="s">
        <v>103</v>
      </c>
      <c r="B186" s="430"/>
      <c r="C186" s="431"/>
      <c r="D186" s="429" t="str">
        <f t="shared" si="14"/>
        <v/>
      </c>
    </row>
    <row r="187" customHeight="1" spans="1:4">
      <c r="A187" s="434" t="s">
        <v>104</v>
      </c>
      <c r="B187" s="430"/>
      <c r="C187" s="431"/>
      <c r="D187" s="429" t="str">
        <f t="shared" si="14"/>
        <v/>
      </c>
    </row>
    <row r="188" customHeight="1" spans="1:4">
      <c r="A188" s="438" t="s">
        <v>105</v>
      </c>
      <c r="B188" s="430"/>
      <c r="C188" s="431"/>
      <c r="D188" s="429" t="str">
        <f t="shared" si="14"/>
        <v/>
      </c>
    </row>
    <row r="189" customHeight="1" spans="1:4">
      <c r="A189" s="426" t="s">
        <v>204</v>
      </c>
      <c r="B189" s="430"/>
      <c r="C189" s="431"/>
      <c r="D189" s="429" t="str">
        <f t="shared" si="14"/>
        <v/>
      </c>
    </row>
    <row r="190" customHeight="1" spans="1:4">
      <c r="A190" s="426" t="s">
        <v>112</v>
      </c>
      <c r="B190" s="430"/>
      <c r="C190" s="431"/>
      <c r="D190" s="429" t="str">
        <f t="shared" si="14"/>
        <v/>
      </c>
    </row>
    <row r="191" customHeight="1" spans="1:4">
      <c r="A191" s="432" t="s">
        <v>205</v>
      </c>
      <c r="B191" s="430"/>
      <c r="C191" s="431"/>
      <c r="D191" s="429" t="str">
        <f t="shared" si="14"/>
        <v/>
      </c>
    </row>
    <row r="192" customHeight="1" spans="1:4">
      <c r="A192" s="432" t="s">
        <v>206</v>
      </c>
      <c r="B192" s="427">
        <f>SUM(B193:B206)</f>
        <v>707</v>
      </c>
      <c r="C192" s="428">
        <v>796</v>
      </c>
      <c r="D192" s="429">
        <f t="shared" si="14"/>
        <v>112.6</v>
      </c>
    </row>
    <row r="193" customHeight="1" spans="1:4">
      <c r="A193" s="432" t="s">
        <v>103</v>
      </c>
      <c r="B193" s="430">
        <v>582</v>
      </c>
      <c r="C193" s="431">
        <v>619</v>
      </c>
      <c r="D193" s="429">
        <f t="shared" si="14"/>
        <v>106.4</v>
      </c>
    </row>
    <row r="194" customHeight="1" spans="1:4">
      <c r="A194" s="432" t="s">
        <v>104</v>
      </c>
      <c r="B194" s="430"/>
      <c r="C194" s="431"/>
      <c r="D194" s="429" t="str">
        <f t="shared" si="14"/>
        <v/>
      </c>
    </row>
    <row r="195" customHeight="1" spans="1:4">
      <c r="A195" s="432" t="s">
        <v>105</v>
      </c>
      <c r="B195" s="430"/>
      <c r="C195" s="431"/>
      <c r="D195" s="429" t="str">
        <f t="shared" si="14"/>
        <v/>
      </c>
    </row>
    <row r="196" customHeight="1" spans="1:4">
      <c r="A196" s="434" t="s">
        <v>207</v>
      </c>
      <c r="B196" s="430"/>
      <c r="C196" s="431"/>
      <c r="D196" s="429" t="str">
        <f t="shared" si="14"/>
        <v/>
      </c>
    </row>
    <row r="197" customHeight="1" spans="1:4">
      <c r="A197" s="426" t="s">
        <v>208</v>
      </c>
      <c r="B197" s="430"/>
      <c r="C197" s="431"/>
      <c r="D197" s="429" t="str">
        <f t="shared" ref="D197:D211" si="15">IF(B197=0,"",ROUND(C197/B197*100,1))</f>
        <v/>
      </c>
    </row>
    <row r="198" customHeight="1" spans="1:4">
      <c r="A198" s="426" t="s">
        <v>144</v>
      </c>
      <c r="B198" s="430"/>
      <c r="C198" s="431"/>
      <c r="D198" s="429" t="str">
        <f t="shared" si="15"/>
        <v/>
      </c>
    </row>
    <row r="199" customHeight="1" spans="1:4">
      <c r="A199" s="426" t="s">
        <v>209</v>
      </c>
      <c r="B199" s="430"/>
      <c r="C199" s="431"/>
      <c r="D199" s="429" t="str">
        <f t="shared" si="15"/>
        <v/>
      </c>
    </row>
    <row r="200" customHeight="1" spans="1:4">
      <c r="A200" s="432" t="s">
        <v>210</v>
      </c>
      <c r="B200" s="430"/>
      <c r="C200" s="431"/>
      <c r="D200" s="429" t="str">
        <f t="shared" si="15"/>
        <v/>
      </c>
    </row>
    <row r="201" customHeight="1" spans="1:4">
      <c r="A201" s="432" t="s">
        <v>211</v>
      </c>
      <c r="B201" s="430"/>
      <c r="C201" s="431"/>
      <c r="D201" s="429" t="str">
        <f t="shared" si="15"/>
        <v/>
      </c>
    </row>
    <row r="202" customHeight="1" spans="1:4">
      <c r="A202" s="432" t="s">
        <v>212</v>
      </c>
      <c r="B202" s="430"/>
      <c r="C202" s="431"/>
      <c r="D202" s="429" t="str">
        <f t="shared" si="15"/>
        <v/>
      </c>
    </row>
    <row r="203" customHeight="1" spans="1:4">
      <c r="A203" s="426" t="s">
        <v>213</v>
      </c>
      <c r="B203" s="430"/>
      <c r="C203" s="431"/>
      <c r="D203" s="429" t="str">
        <f t="shared" si="15"/>
        <v/>
      </c>
    </row>
    <row r="204" customHeight="1" spans="1:4">
      <c r="A204" s="426" t="s">
        <v>214</v>
      </c>
      <c r="B204" s="430"/>
      <c r="C204" s="431"/>
      <c r="D204" s="429" t="str">
        <f t="shared" si="15"/>
        <v/>
      </c>
    </row>
    <row r="205" customHeight="1" spans="1:4">
      <c r="A205" s="426" t="s">
        <v>112</v>
      </c>
      <c r="B205" s="430"/>
      <c r="C205" s="431"/>
      <c r="D205" s="429" t="str">
        <f t="shared" si="15"/>
        <v/>
      </c>
    </row>
    <row r="206" customHeight="1" spans="1:4">
      <c r="A206" s="432" t="s">
        <v>215</v>
      </c>
      <c r="B206" s="430">
        <v>125</v>
      </c>
      <c r="C206" s="431">
        <v>177</v>
      </c>
      <c r="D206" s="429">
        <f t="shared" si="15"/>
        <v>141.6</v>
      </c>
    </row>
    <row r="207" customHeight="1" spans="1:4">
      <c r="A207" s="432" t="s">
        <v>216</v>
      </c>
      <c r="B207" s="443">
        <f>SUM(B208:B209)</f>
        <v>2869</v>
      </c>
      <c r="C207" s="444">
        <v>3861</v>
      </c>
      <c r="D207" s="429">
        <f t="shared" si="15"/>
        <v>134.6</v>
      </c>
    </row>
    <row r="208" customHeight="1" spans="1:4">
      <c r="A208" s="432" t="s">
        <v>103</v>
      </c>
      <c r="B208" s="430">
        <v>66</v>
      </c>
      <c r="C208" s="431">
        <v>77</v>
      </c>
      <c r="D208" s="429">
        <f t="shared" si="15"/>
        <v>116.7</v>
      </c>
    </row>
    <row r="209" customHeight="1" spans="1:4">
      <c r="A209" s="432" t="s">
        <v>187</v>
      </c>
      <c r="B209" s="430">
        <v>2803</v>
      </c>
      <c r="C209" s="431">
        <v>3784</v>
      </c>
      <c r="D209" s="429">
        <f t="shared" si="15"/>
        <v>135</v>
      </c>
    </row>
    <row r="210" customHeight="1" spans="1:4">
      <c r="A210" s="432" t="s">
        <v>217</v>
      </c>
      <c r="B210" s="427">
        <f>SUM(B211:B212)</f>
        <v>240</v>
      </c>
      <c r="C210" s="428">
        <v>267</v>
      </c>
      <c r="D210" s="429">
        <f t="shared" si="15"/>
        <v>111.3</v>
      </c>
    </row>
    <row r="211" customHeight="1" spans="1:4">
      <c r="A211" s="432" t="s">
        <v>103</v>
      </c>
      <c r="B211" s="430">
        <v>166</v>
      </c>
      <c r="C211" s="431">
        <v>187</v>
      </c>
      <c r="D211" s="429">
        <f t="shared" si="15"/>
        <v>112.7</v>
      </c>
    </row>
    <row r="212" customHeight="1" spans="1:4">
      <c r="A212" s="432" t="s">
        <v>218</v>
      </c>
      <c r="B212" s="430">
        <v>74</v>
      </c>
      <c r="C212" s="431">
        <v>80</v>
      </c>
      <c r="D212" s="429">
        <f t="shared" ref="D212:D226" si="16">IF(B212=0,"",ROUND(C212/B212*100,1))</f>
        <v>108.1</v>
      </c>
    </row>
    <row r="213" customHeight="1" spans="1:4">
      <c r="A213" s="432" t="s">
        <v>219</v>
      </c>
      <c r="B213" s="427">
        <f>SUM(B214:B215)</f>
        <v>59</v>
      </c>
      <c r="C213" s="428">
        <v>101</v>
      </c>
      <c r="D213" s="429">
        <f t="shared" si="16"/>
        <v>171.2</v>
      </c>
    </row>
    <row r="214" customHeight="1" spans="1:4">
      <c r="A214" s="432" t="s">
        <v>220</v>
      </c>
      <c r="B214" s="430"/>
      <c r="C214" s="431"/>
      <c r="D214" s="429" t="str">
        <f t="shared" si="16"/>
        <v/>
      </c>
    </row>
    <row r="215" customHeight="1" spans="1:4">
      <c r="A215" s="434" t="s">
        <v>221</v>
      </c>
      <c r="B215" s="430">
        <v>59</v>
      </c>
      <c r="C215" s="431">
        <v>101</v>
      </c>
      <c r="D215" s="429">
        <f t="shared" si="16"/>
        <v>171.2</v>
      </c>
    </row>
    <row r="216" s="411" customFormat="1" customHeight="1" spans="1:4">
      <c r="A216" s="445" t="s">
        <v>222</v>
      </c>
      <c r="B216" s="423">
        <f>SUM(B217:B219)</f>
        <v>0</v>
      </c>
      <c r="C216" s="424">
        <v>0</v>
      </c>
      <c r="D216" s="429" t="str">
        <f t="shared" si="16"/>
        <v/>
      </c>
    </row>
    <row r="217" customHeight="1" spans="1:4">
      <c r="A217" s="426" t="s">
        <v>223</v>
      </c>
      <c r="B217" s="430"/>
      <c r="C217" s="431"/>
      <c r="D217" s="429" t="str">
        <f t="shared" si="16"/>
        <v/>
      </c>
    </row>
    <row r="218" customHeight="1" spans="1:4">
      <c r="A218" s="438" t="s">
        <v>224</v>
      </c>
      <c r="B218" s="430"/>
      <c r="C218" s="431"/>
      <c r="D218" s="429" t="str">
        <f t="shared" si="16"/>
        <v/>
      </c>
    </row>
    <row r="219" customHeight="1" spans="1:4">
      <c r="A219" s="432" t="s">
        <v>225</v>
      </c>
      <c r="B219" s="430"/>
      <c r="C219" s="431"/>
      <c r="D219" s="429" t="str">
        <f t="shared" si="16"/>
        <v/>
      </c>
    </row>
    <row r="220" s="411" customFormat="1" customHeight="1" spans="1:4">
      <c r="A220" s="446" t="s">
        <v>226</v>
      </c>
      <c r="B220" s="423">
        <f>B221+B231</f>
        <v>213</v>
      </c>
      <c r="C220" s="424">
        <v>90</v>
      </c>
      <c r="D220" s="429">
        <f t="shared" si="16"/>
        <v>42.3</v>
      </c>
    </row>
    <row r="221" customHeight="1" spans="1:4">
      <c r="A221" s="432" t="s">
        <v>227</v>
      </c>
      <c r="B221" s="427">
        <f>SUM(B222:B230)</f>
        <v>213</v>
      </c>
      <c r="C221" s="428">
        <v>90</v>
      </c>
      <c r="D221" s="429">
        <f t="shared" si="16"/>
        <v>42.3</v>
      </c>
    </row>
    <row r="222" customHeight="1" spans="1:4">
      <c r="A222" s="432" t="s">
        <v>228</v>
      </c>
      <c r="B222" s="430"/>
      <c r="C222" s="431">
        <v>16</v>
      </c>
      <c r="D222" s="429" t="str">
        <f t="shared" si="16"/>
        <v/>
      </c>
    </row>
    <row r="223" customHeight="1" spans="1:4">
      <c r="A223" s="432" t="s">
        <v>229</v>
      </c>
      <c r="B223" s="430"/>
      <c r="C223" s="431"/>
      <c r="D223" s="429" t="str">
        <f t="shared" si="16"/>
        <v/>
      </c>
    </row>
    <row r="224" customHeight="1" spans="1:4">
      <c r="A224" s="432" t="s">
        <v>230</v>
      </c>
      <c r="B224" s="430"/>
      <c r="C224" s="431"/>
      <c r="D224" s="429" t="str">
        <f t="shared" si="16"/>
        <v/>
      </c>
    </row>
    <row r="225" customHeight="1" spans="1:4">
      <c r="A225" s="432" t="s">
        <v>231</v>
      </c>
      <c r="B225" s="430"/>
      <c r="C225" s="431"/>
      <c r="D225" s="429" t="str">
        <f t="shared" si="16"/>
        <v/>
      </c>
    </row>
    <row r="226" customHeight="1" spans="1:4">
      <c r="A226" s="426" t="s">
        <v>232</v>
      </c>
      <c r="B226" s="430"/>
      <c r="C226" s="431"/>
      <c r="D226" s="429" t="str">
        <f t="shared" si="16"/>
        <v/>
      </c>
    </row>
    <row r="227" customHeight="1" spans="1:4">
      <c r="A227" s="426" t="s">
        <v>233</v>
      </c>
      <c r="B227" s="430"/>
      <c r="C227" s="431"/>
      <c r="D227" s="429" t="str">
        <f t="shared" ref="D227:D290" si="17">IF(B227=0,"",ROUND(C227/B227*100,1))</f>
        <v/>
      </c>
    </row>
    <row r="228" customHeight="1" spans="1:4">
      <c r="A228" s="426" t="s">
        <v>234</v>
      </c>
      <c r="B228" s="430">
        <v>162</v>
      </c>
      <c r="C228" s="431">
        <v>15</v>
      </c>
      <c r="D228" s="429">
        <f t="shared" si="17"/>
        <v>9.3</v>
      </c>
    </row>
    <row r="229" customHeight="1" spans="1:4">
      <c r="A229" s="434" t="s">
        <v>235</v>
      </c>
      <c r="B229" s="430"/>
      <c r="C229" s="431"/>
      <c r="D229" s="429" t="str">
        <f t="shared" si="17"/>
        <v/>
      </c>
    </row>
    <row r="230" customHeight="1" spans="1:4">
      <c r="A230" s="432" t="s">
        <v>236</v>
      </c>
      <c r="B230" s="430">
        <v>51</v>
      </c>
      <c r="C230" s="431">
        <v>59</v>
      </c>
      <c r="D230" s="429">
        <f t="shared" si="17"/>
        <v>115.7</v>
      </c>
    </row>
    <row r="231" customHeight="1" spans="1:4">
      <c r="A231" s="426" t="s">
        <v>237</v>
      </c>
      <c r="B231" s="430"/>
      <c r="C231" s="431"/>
      <c r="D231" s="429" t="str">
        <f t="shared" si="17"/>
        <v/>
      </c>
    </row>
    <row r="232" s="411" customFormat="1" customHeight="1" spans="1:4">
      <c r="A232" s="445" t="s">
        <v>238</v>
      </c>
      <c r="B232" s="423">
        <f>B233+B244+B251+B259+B268+B282</f>
        <v>474</v>
      </c>
      <c r="C232" s="424">
        <v>923</v>
      </c>
      <c r="D232" s="429">
        <f t="shared" si="17"/>
        <v>194.7</v>
      </c>
    </row>
    <row r="233" customHeight="1" spans="1:4">
      <c r="A233" s="426" t="s">
        <v>239</v>
      </c>
      <c r="B233" s="427">
        <f>SUM(B234:B243)</f>
        <v>0</v>
      </c>
      <c r="C233" s="428">
        <v>0</v>
      </c>
      <c r="D233" s="429" t="str">
        <f t="shared" si="17"/>
        <v/>
      </c>
    </row>
    <row r="234" customHeight="1" spans="1:4">
      <c r="A234" s="426" t="s">
        <v>103</v>
      </c>
      <c r="B234" s="430"/>
      <c r="C234" s="431"/>
      <c r="D234" s="429" t="str">
        <f t="shared" si="17"/>
        <v/>
      </c>
    </row>
    <row r="235" customHeight="1" spans="1:4">
      <c r="A235" s="432" t="s">
        <v>104</v>
      </c>
      <c r="B235" s="430"/>
      <c r="C235" s="431"/>
      <c r="D235" s="429" t="str">
        <f t="shared" si="17"/>
        <v/>
      </c>
    </row>
    <row r="236" customHeight="1" spans="1:4">
      <c r="A236" s="432" t="s">
        <v>105</v>
      </c>
      <c r="B236" s="430"/>
      <c r="C236" s="431"/>
      <c r="D236" s="429" t="str">
        <f t="shared" si="17"/>
        <v/>
      </c>
    </row>
    <row r="237" customHeight="1" spans="1:4">
      <c r="A237" s="432" t="s">
        <v>144</v>
      </c>
      <c r="B237" s="430"/>
      <c r="C237" s="431"/>
      <c r="D237" s="429" t="str">
        <f t="shared" si="17"/>
        <v/>
      </c>
    </row>
    <row r="238" customHeight="1" spans="1:4">
      <c r="A238" s="426" t="s">
        <v>240</v>
      </c>
      <c r="B238" s="430"/>
      <c r="C238" s="431"/>
      <c r="D238" s="429" t="str">
        <f t="shared" si="17"/>
        <v/>
      </c>
    </row>
    <row r="239" customHeight="1" spans="1:4">
      <c r="A239" s="426" t="s">
        <v>241</v>
      </c>
      <c r="B239" s="430"/>
      <c r="C239" s="431"/>
      <c r="D239" s="429" t="str">
        <f t="shared" si="17"/>
        <v/>
      </c>
    </row>
    <row r="240" customHeight="1" spans="1:4">
      <c r="A240" s="426" t="s">
        <v>242</v>
      </c>
      <c r="B240" s="430"/>
      <c r="C240" s="431"/>
      <c r="D240" s="429" t="str">
        <f t="shared" si="17"/>
        <v/>
      </c>
    </row>
    <row r="241" customHeight="1" spans="1:4">
      <c r="A241" s="432" t="s">
        <v>243</v>
      </c>
      <c r="B241" s="430"/>
      <c r="C241" s="431"/>
      <c r="D241" s="429" t="str">
        <f t="shared" si="17"/>
        <v/>
      </c>
    </row>
    <row r="242" customHeight="1" spans="1:4">
      <c r="A242" s="432" t="s">
        <v>112</v>
      </c>
      <c r="B242" s="430"/>
      <c r="C242" s="431"/>
      <c r="D242" s="429" t="str">
        <f t="shared" si="17"/>
        <v/>
      </c>
    </row>
    <row r="243" customHeight="1" spans="1:4">
      <c r="A243" s="426" t="s">
        <v>244</v>
      </c>
      <c r="B243" s="430"/>
      <c r="C243" s="431"/>
      <c r="D243" s="429" t="str">
        <f t="shared" si="17"/>
        <v/>
      </c>
    </row>
    <row r="244" customHeight="1" spans="1:4">
      <c r="A244" s="426" t="s">
        <v>245</v>
      </c>
      <c r="B244" s="427">
        <f>SUM(B245:B250)</f>
        <v>0</v>
      </c>
      <c r="C244" s="428">
        <v>0</v>
      </c>
      <c r="D244" s="429" t="str">
        <f t="shared" si="17"/>
        <v/>
      </c>
    </row>
    <row r="245" customHeight="1" spans="1:4">
      <c r="A245" s="426" t="s">
        <v>103</v>
      </c>
      <c r="B245" s="430"/>
      <c r="C245" s="431"/>
      <c r="D245" s="429" t="str">
        <f t="shared" si="17"/>
        <v/>
      </c>
    </row>
    <row r="246" customHeight="1" spans="1:4">
      <c r="A246" s="426" t="s">
        <v>104</v>
      </c>
      <c r="B246" s="430"/>
      <c r="C246" s="431"/>
      <c r="D246" s="429" t="str">
        <f t="shared" si="17"/>
        <v/>
      </c>
    </row>
    <row r="247" customHeight="1" spans="1:4">
      <c r="A247" s="426" t="s">
        <v>105</v>
      </c>
      <c r="B247" s="430"/>
      <c r="C247" s="431"/>
      <c r="D247" s="429" t="str">
        <f t="shared" si="17"/>
        <v/>
      </c>
    </row>
    <row r="248" customHeight="1" spans="1:4">
      <c r="A248" s="432" t="s">
        <v>246</v>
      </c>
      <c r="B248" s="430"/>
      <c r="C248" s="431"/>
      <c r="D248" s="429" t="str">
        <f t="shared" si="17"/>
        <v/>
      </c>
    </row>
    <row r="249" customHeight="1" spans="1:4">
      <c r="A249" s="432" t="s">
        <v>112</v>
      </c>
      <c r="B249" s="430"/>
      <c r="C249" s="431"/>
      <c r="D249" s="429" t="str">
        <f t="shared" si="17"/>
        <v/>
      </c>
    </row>
    <row r="250" customHeight="1" spans="1:4">
      <c r="A250" s="432" t="s">
        <v>247</v>
      </c>
      <c r="B250" s="430"/>
      <c r="C250" s="431"/>
      <c r="D250" s="429" t="str">
        <f t="shared" si="17"/>
        <v/>
      </c>
    </row>
    <row r="251" customHeight="1" spans="1:4">
      <c r="A251" s="434" t="s">
        <v>248</v>
      </c>
      <c r="B251" s="427">
        <f>SUM(B252:B258)</f>
        <v>0</v>
      </c>
      <c r="C251" s="428">
        <v>0</v>
      </c>
      <c r="D251" s="429" t="str">
        <f t="shared" si="17"/>
        <v/>
      </c>
    </row>
    <row r="252" customHeight="1" spans="1:4">
      <c r="A252" s="426" t="s">
        <v>103</v>
      </c>
      <c r="B252" s="430"/>
      <c r="C252" s="431"/>
      <c r="D252" s="429" t="str">
        <f t="shared" si="17"/>
        <v/>
      </c>
    </row>
    <row r="253" customHeight="1" spans="1:4">
      <c r="A253" s="426" t="s">
        <v>104</v>
      </c>
      <c r="B253" s="430"/>
      <c r="C253" s="431"/>
      <c r="D253" s="429" t="str">
        <f t="shared" si="17"/>
        <v/>
      </c>
    </row>
    <row r="254" customHeight="1" spans="1:4">
      <c r="A254" s="426" t="s">
        <v>105</v>
      </c>
      <c r="B254" s="430"/>
      <c r="C254" s="431"/>
      <c r="D254" s="429" t="str">
        <f t="shared" si="17"/>
        <v/>
      </c>
    </row>
    <row r="255" customHeight="1" spans="1:4">
      <c r="A255" s="434" t="s">
        <v>249</v>
      </c>
      <c r="B255" s="430"/>
      <c r="C255" s="431"/>
      <c r="D255" s="429" t="str">
        <f t="shared" si="17"/>
        <v/>
      </c>
    </row>
    <row r="256" customHeight="1" spans="1:4">
      <c r="A256" s="432" t="s">
        <v>250</v>
      </c>
      <c r="B256" s="430"/>
      <c r="C256" s="431"/>
      <c r="D256" s="429" t="str">
        <f t="shared" si="17"/>
        <v/>
      </c>
    </row>
    <row r="257" customHeight="1" spans="1:4">
      <c r="A257" s="426" t="s">
        <v>112</v>
      </c>
      <c r="B257" s="430"/>
      <c r="C257" s="431"/>
      <c r="D257" s="429" t="str">
        <f t="shared" si="17"/>
        <v/>
      </c>
    </row>
    <row r="258" customHeight="1" spans="1:4">
      <c r="A258" s="426" t="s">
        <v>251</v>
      </c>
      <c r="B258" s="430"/>
      <c r="C258" s="431"/>
      <c r="D258" s="429" t="str">
        <f t="shared" si="17"/>
        <v/>
      </c>
    </row>
    <row r="259" customHeight="1" spans="1:4">
      <c r="A259" s="426" t="s">
        <v>252</v>
      </c>
      <c r="B259" s="427">
        <f>SUM(B260:B267)</f>
        <v>21</v>
      </c>
      <c r="C259" s="428">
        <v>0</v>
      </c>
      <c r="D259" s="429">
        <f t="shared" si="17"/>
        <v>0</v>
      </c>
    </row>
    <row r="260" customHeight="1" spans="1:4">
      <c r="A260" s="432" t="s">
        <v>103</v>
      </c>
      <c r="B260" s="430"/>
      <c r="C260" s="431"/>
      <c r="D260" s="429" t="str">
        <f t="shared" si="17"/>
        <v/>
      </c>
    </row>
    <row r="261" customHeight="1" spans="1:4">
      <c r="A261" s="426" t="s">
        <v>104</v>
      </c>
      <c r="B261" s="430">
        <v>21</v>
      </c>
      <c r="C261" s="431"/>
      <c r="D261" s="429">
        <f t="shared" si="17"/>
        <v>0</v>
      </c>
    </row>
    <row r="262" customHeight="1" spans="1:4">
      <c r="A262" s="426" t="s">
        <v>105</v>
      </c>
      <c r="B262" s="430"/>
      <c r="C262" s="431"/>
      <c r="D262" s="429" t="str">
        <f t="shared" si="17"/>
        <v/>
      </c>
    </row>
    <row r="263" customHeight="1" spans="1:4">
      <c r="A263" s="434" t="s">
        <v>253</v>
      </c>
      <c r="B263" s="430"/>
      <c r="C263" s="431"/>
      <c r="D263" s="429" t="str">
        <f t="shared" si="17"/>
        <v/>
      </c>
    </row>
    <row r="264" customHeight="1" spans="1:4">
      <c r="A264" s="426" t="s">
        <v>254</v>
      </c>
      <c r="B264" s="430"/>
      <c r="C264" s="431"/>
      <c r="D264" s="429" t="str">
        <f t="shared" si="17"/>
        <v/>
      </c>
    </row>
    <row r="265" customHeight="1" spans="1:4">
      <c r="A265" s="426" t="s">
        <v>255</v>
      </c>
      <c r="B265" s="430"/>
      <c r="C265" s="431"/>
      <c r="D265" s="429" t="str">
        <f t="shared" si="17"/>
        <v/>
      </c>
    </row>
    <row r="266" customHeight="1" spans="1:4">
      <c r="A266" s="426" t="s">
        <v>112</v>
      </c>
      <c r="B266" s="430"/>
      <c r="C266" s="431"/>
      <c r="D266" s="429" t="str">
        <f t="shared" si="17"/>
        <v/>
      </c>
    </row>
    <row r="267" customHeight="1" spans="1:4">
      <c r="A267" s="432" t="s">
        <v>256</v>
      </c>
      <c r="B267" s="430"/>
      <c r="C267" s="431"/>
      <c r="D267" s="429" t="str">
        <f t="shared" si="17"/>
        <v/>
      </c>
    </row>
    <row r="268" customHeight="1" spans="1:4">
      <c r="A268" s="432" t="s">
        <v>257</v>
      </c>
      <c r="B268" s="427">
        <f>SUM(B269:B281)</f>
        <v>435</v>
      </c>
      <c r="C268" s="428">
        <v>892</v>
      </c>
      <c r="D268" s="429">
        <f t="shared" si="17"/>
        <v>205.1</v>
      </c>
    </row>
    <row r="269" customHeight="1" spans="1:4">
      <c r="A269" s="432" t="s">
        <v>103</v>
      </c>
      <c r="B269" s="430">
        <v>318</v>
      </c>
      <c r="C269" s="431">
        <v>327</v>
      </c>
      <c r="D269" s="429">
        <f t="shared" si="17"/>
        <v>102.8</v>
      </c>
    </row>
    <row r="270" customHeight="1" spans="1:4">
      <c r="A270" s="426" t="s">
        <v>104</v>
      </c>
      <c r="B270" s="430"/>
      <c r="C270" s="431"/>
      <c r="D270" s="429" t="str">
        <f t="shared" si="17"/>
        <v/>
      </c>
    </row>
    <row r="271" customHeight="1" spans="1:4">
      <c r="A271" s="426" t="s">
        <v>105</v>
      </c>
      <c r="B271" s="430"/>
      <c r="C271" s="431"/>
      <c r="D271" s="429" t="str">
        <f t="shared" si="17"/>
        <v/>
      </c>
    </row>
    <row r="272" customHeight="1" spans="1:4">
      <c r="A272" s="426" t="s">
        <v>258</v>
      </c>
      <c r="B272" s="430">
        <v>8</v>
      </c>
      <c r="C272" s="431">
        <v>57</v>
      </c>
      <c r="D272" s="429">
        <f t="shared" si="17"/>
        <v>712.5</v>
      </c>
    </row>
    <row r="273" customHeight="1" spans="1:4">
      <c r="A273" s="432" t="s">
        <v>259</v>
      </c>
      <c r="B273" s="430"/>
      <c r="C273" s="431">
        <v>6</v>
      </c>
      <c r="D273" s="429" t="str">
        <f t="shared" si="17"/>
        <v/>
      </c>
    </row>
    <row r="274" customHeight="1" spans="1:4">
      <c r="A274" s="432" t="s">
        <v>260</v>
      </c>
      <c r="B274" s="430">
        <v>15</v>
      </c>
      <c r="C274" s="431">
        <v>35</v>
      </c>
      <c r="D274" s="429">
        <f t="shared" si="17"/>
        <v>233.3</v>
      </c>
    </row>
    <row r="275" customHeight="1" spans="1:4">
      <c r="A275" s="432" t="s">
        <v>261</v>
      </c>
      <c r="B275" s="430">
        <v>11</v>
      </c>
      <c r="C275" s="431">
        <v>122</v>
      </c>
      <c r="D275" s="429">
        <f t="shared" si="17"/>
        <v>1109.1</v>
      </c>
    </row>
    <row r="276" customHeight="1" spans="1:4">
      <c r="A276" s="434" t="s">
        <v>262</v>
      </c>
      <c r="B276" s="430"/>
      <c r="C276" s="431"/>
      <c r="D276" s="429" t="str">
        <f t="shared" si="17"/>
        <v/>
      </c>
    </row>
    <row r="277" customHeight="1" spans="1:4">
      <c r="A277" s="426" t="s">
        <v>263</v>
      </c>
      <c r="B277" s="430">
        <v>6</v>
      </c>
      <c r="C277" s="431">
        <v>48</v>
      </c>
      <c r="D277" s="429">
        <f t="shared" si="17"/>
        <v>800</v>
      </c>
    </row>
    <row r="278" customHeight="1" spans="1:4">
      <c r="A278" s="432" t="s">
        <v>264</v>
      </c>
      <c r="B278" s="430"/>
      <c r="C278" s="431"/>
      <c r="D278" s="429" t="str">
        <f t="shared" si="17"/>
        <v/>
      </c>
    </row>
    <row r="279" customHeight="1" spans="1:4">
      <c r="A279" s="432" t="s">
        <v>144</v>
      </c>
      <c r="B279" s="430"/>
      <c r="C279" s="431"/>
      <c r="D279" s="429" t="str">
        <f t="shared" si="17"/>
        <v/>
      </c>
    </row>
    <row r="280" customHeight="1" spans="1:4">
      <c r="A280" s="432" t="s">
        <v>112</v>
      </c>
      <c r="B280" s="430"/>
      <c r="C280" s="431"/>
      <c r="D280" s="429" t="str">
        <f t="shared" si="17"/>
        <v/>
      </c>
    </row>
    <row r="281" customHeight="1" spans="1:4">
      <c r="A281" s="426" t="s">
        <v>265</v>
      </c>
      <c r="B281" s="430">
        <v>77</v>
      </c>
      <c r="C281" s="431">
        <v>297</v>
      </c>
      <c r="D281" s="429">
        <f t="shared" si="17"/>
        <v>385.7</v>
      </c>
    </row>
    <row r="282" customHeight="1" spans="1:4">
      <c r="A282" s="434" t="s">
        <v>266</v>
      </c>
      <c r="B282" s="427">
        <f>SUM(B283:B284)</f>
        <v>18</v>
      </c>
      <c r="C282" s="428">
        <v>31</v>
      </c>
      <c r="D282" s="429">
        <f t="shared" si="17"/>
        <v>172.2</v>
      </c>
    </row>
    <row r="283" customHeight="1" spans="1:4">
      <c r="A283" s="434" t="s">
        <v>267</v>
      </c>
      <c r="B283" s="430"/>
      <c r="C283" s="431">
        <v>31</v>
      </c>
      <c r="D283" s="429" t="str">
        <f t="shared" si="17"/>
        <v/>
      </c>
    </row>
    <row r="284" customHeight="1" spans="1:4">
      <c r="A284" s="434" t="s">
        <v>268</v>
      </c>
      <c r="B284" s="430">
        <v>18</v>
      </c>
      <c r="C284" s="431"/>
      <c r="D284" s="429">
        <f t="shared" si="17"/>
        <v>0</v>
      </c>
    </row>
    <row r="285" s="411" customFormat="1" customHeight="1" spans="1:4">
      <c r="A285" s="422" t="s">
        <v>269</v>
      </c>
      <c r="B285" s="423">
        <f>B286+B291+B298+B304+B311</f>
        <v>28764</v>
      </c>
      <c r="C285" s="424">
        <v>35965</v>
      </c>
      <c r="D285" s="429">
        <f t="shared" si="17"/>
        <v>125</v>
      </c>
    </row>
    <row r="286" customHeight="1" spans="1:4">
      <c r="A286" s="434" t="s">
        <v>270</v>
      </c>
      <c r="B286" s="427">
        <f>SUM(B287:B290)</f>
        <v>207</v>
      </c>
      <c r="C286" s="428">
        <v>254</v>
      </c>
      <c r="D286" s="429">
        <f t="shared" si="17"/>
        <v>122.7</v>
      </c>
    </row>
    <row r="287" customHeight="1" spans="1:4">
      <c r="A287" s="434" t="s">
        <v>103</v>
      </c>
      <c r="B287" s="430">
        <v>170</v>
      </c>
      <c r="C287" s="431">
        <v>204</v>
      </c>
      <c r="D287" s="429">
        <f t="shared" si="17"/>
        <v>120</v>
      </c>
    </row>
    <row r="288" customHeight="1" spans="1:4">
      <c r="A288" s="434" t="s">
        <v>104</v>
      </c>
      <c r="B288" s="430">
        <v>21</v>
      </c>
      <c r="C288" s="431"/>
      <c r="D288" s="429">
        <f t="shared" si="17"/>
        <v>0</v>
      </c>
    </row>
    <row r="289" customHeight="1" spans="1:4">
      <c r="A289" s="434" t="s">
        <v>105</v>
      </c>
      <c r="B289" s="430"/>
      <c r="C289" s="431"/>
      <c r="D289" s="429" t="str">
        <f t="shared" si="17"/>
        <v/>
      </c>
    </row>
    <row r="290" customHeight="1" spans="1:4">
      <c r="A290" s="434" t="s">
        <v>271</v>
      </c>
      <c r="B290" s="430">
        <v>16</v>
      </c>
      <c r="C290" s="431">
        <v>50</v>
      </c>
      <c r="D290" s="429">
        <f t="shared" si="17"/>
        <v>312.5</v>
      </c>
    </row>
    <row r="291" customHeight="1" spans="1:4">
      <c r="A291" s="434" t="s">
        <v>272</v>
      </c>
      <c r="B291" s="427">
        <f>SUM(B292:B297)</f>
        <v>27058</v>
      </c>
      <c r="C291" s="428">
        <v>33611</v>
      </c>
      <c r="D291" s="429">
        <f t="shared" ref="D291:D354" si="18">IF(B291=0,"",ROUND(C291/B291*100,1))</f>
        <v>124.2</v>
      </c>
    </row>
    <row r="292" customHeight="1" spans="1:4">
      <c r="A292" s="434" t="s">
        <v>273</v>
      </c>
      <c r="B292" s="430">
        <v>2261</v>
      </c>
      <c r="C292" s="431">
        <v>2208</v>
      </c>
      <c r="D292" s="429">
        <f t="shared" si="18"/>
        <v>97.7</v>
      </c>
    </row>
    <row r="293" customHeight="1" spans="1:4">
      <c r="A293" s="434" t="s">
        <v>274</v>
      </c>
      <c r="B293" s="430">
        <v>20122</v>
      </c>
      <c r="C293" s="431">
        <v>23065</v>
      </c>
      <c r="D293" s="429">
        <f t="shared" si="18"/>
        <v>114.6</v>
      </c>
    </row>
    <row r="294" customHeight="1" spans="1:4">
      <c r="A294" s="434" t="s">
        <v>275</v>
      </c>
      <c r="B294" s="430">
        <v>3894</v>
      </c>
      <c r="C294" s="431">
        <v>6639</v>
      </c>
      <c r="D294" s="429">
        <f t="shared" si="18"/>
        <v>170.5</v>
      </c>
    </row>
    <row r="295" customHeight="1" spans="1:4">
      <c r="A295" s="434" t="s">
        <v>276</v>
      </c>
      <c r="B295" s="430">
        <v>3</v>
      </c>
      <c r="C295" s="431">
        <v>1</v>
      </c>
      <c r="D295" s="429">
        <f t="shared" si="18"/>
        <v>33.3</v>
      </c>
    </row>
    <row r="296" customHeight="1" spans="1:4">
      <c r="A296" s="434" t="s">
        <v>277</v>
      </c>
      <c r="B296" s="430"/>
      <c r="C296" s="431"/>
      <c r="D296" s="429" t="str">
        <f t="shared" si="18"/>
        <v/>
      </c>
    </row>
    <row r="297" customHeight="1" spans="1:4">
      <c r="A297" s="434" t="s">
        <v>278</v>
      </c>
      <c r="B297" s="430">
        <v>778</v>
      </c>
      <c r="C297" s="431">
        <v>1698</v>
      </c>
      <c r="D297" s="429">
        <f t="shared" si="18"/>
        <v>218.3</v>
      </c>
    </row>
    <row r="298" customHeight="1" spans="1:4">
      <c r="A298" s="434" t="s">
        <v>279</v>
      </c>
      <c r="B298" s="427">
        <f>SUM(B299:B303)</f>
        <v>28</v>
      </c>
      <c r="C298" s="428">
        <v>50</v>
      </c>
      <c r="D298" s="429">
        <f t="shared" si="18"/>
        <v>178.6</v>
      </c>
    </row>
    <row r="299" customHeight="1" spans="1:4">
      <c r="A299" s="434" t="s">
        <v>280</v>
      </c>
      <c r="B299" s="430">
        <v>28</v>
      </c>
      <c r="C299" s="431">
        <v>50</v>
      </c>
      <c r="D299" s="429">
        <f t="shared" si="18"/>
        <v>178.6</v>
      </c>
    </row>
    <row r="300" customHeight="1" spans="1:4">
      <c r="A300" s="434" t="s">
        <v>281</v>
      </c>
      <c r="B300" s="430"/>
      <c r="C300" s="431"/>
      <c r="D300" s="429" t="str">
        <f t="shared" si="18"/>
        <v/>
      </c>
    </row>
    <row r="301" customHeight="1" spans="1:4">
      <c r="A301" s="434" t="s">
        <v>282</v>
      </c>
      <c r="B301" s="430"/>
      <c r="C301" s="431"/>
      <c r="D301" s="429" t="str">
        <f t="shared" si="18"/>
        <v/>
      </c>
    </row>
    <row r="302" customHeight="1" spans="1:4">
      <c r="A302" s="434" t="s">
        <v>283</v>
      </c>
      <c r="B302" s="430"/>
      <c r="C302" s="431"/>
      <c r="D302" s="429" t="str">
        <f t="shared" si="18"/>
        <v/>
      </c>
    </row>
    <row r="303" customHeight="1" spans="1:4">
      <c r="A303" s="434" t="s">
        <v>284</v>
      </c>
      <c r="B303" s="430"/>
      <c r="C303" s="431"/>
      <c r="D303" s="429" t="str">
        <f t="shared" si="18"/>
        <v/>
      </c>
    </row>
    <row r="304" customHeight="1" spans="1:4">
      <c r="A304" s="434" t="s">
        <v>285</v>
      </c>
      <c r="B304" s="427">
        <f>SUM(B305:B310)</f>
        <v>1443</v>
      </c>
      <c r="C304" s="428">
        <v>2050</v>
      </c>
      <c r="D304" s="429">
        <f t="shared" si="18"/>
        <v>142.1</v>
      </c>
    </row>
    <row r="305" customHeight="1" spans="1:4">
      <c r="A305" s="434" t="s">
        <v>286</v>
      </c>
      <c r="B305" s="430">
        <v>104</v>
      </c>
      <c r="C305" s="431"/>
      <c r="D305" s="429">
        <f t="shared" si="18"/>
        <v>0</v>
      </c>
    </row>
    <row r="306" customHeight="1" spans="1:4">
      <c r="A306" s="434" t="s">
        <v>287</v>
      </c>
      <c r="B306" s="430">
        <v>22</v>
      </c>
      <c r="C306" s="431"/>
      <c r="D306" s="429">
        <f t="shared" si="18"/>
        <v>0</v>
      </c>
    </row>
    <row r="307" customHeight="1" spans="1:4">
      <c r="A307" s="434" t="s">
        <v>288</v>
      </c>
      <c r="B307" s="430">
        <v>875</v>
      </c>
      <c r="C307" s="431"/>
      <c r="D307" s="429">
        <f t="shared" si="18"/>
        <v>0</v>
      </c>
    </row>
    <row r="308" customHeight="1" spans="1:4">
      <c r="A308" s="434" t="s">
        <v>289</v>
      </c>
      <c r="B308" s="430">
        <v>168</v>
      </c>
      <c r="C308" s="431"/>
      <c r="D308" s="429">
        <f t="shared" si="18"/>
        <v>0</v>
      </c>
    </row>
    <row r="309" customHeight="1" spans="1:4">
      <c r="A309" s="434" t="s">
        <v>290</v>
      </c>
      <c r="B309" s="430"/>
      <c r="C309" s="431"/>
      <c r="D309" s="429" t="str">
        <f t="shared" si="18"/>
        <v/>
      </c>
    </row>
    <row r="310" customHeight="1" spans="1:4">
      <c r="A310" s="434" t="s">
        <v>291</v>
      </c>
      <c r="B310" s="430">
        <v>274</v>
      </c>
      <c r="C310" s="431">
        <v>2050</v>
      </c>
      <c r="D310" s="429">
        <f t="shared" si="18"/>
        <v>748.2</v>
      </c>
    </row>
    <row r="311" customHeight="1" spans="1:4">
      <c r="A311" s="434" t="s">
        <v>292</v>
      </c>
      <c r="B311" s="430">
        <v>28</v>
      </c>
      <c r="C311" s="431"/>
      <c r="D311" s="429">
        <f t="shared" si="18"/>
        <v>0</v>
      </c>
    </row>
    <row r="312" s="411" customFormat="1" customHeight="1" spans="1:4">
      <c r="A312" s="422" t="s">
        <v>293</v>
      </c>
      <c r="B312" s="423">
        <f>B313+B321+B328+B318</f>
        <v>89</v>
      </c>
      <c r="C312" s="424">
        <v>124</v>
      </c>
      <c r="D312" s="429">
        <f t="shared" si="18"/>
        <v>139.3</v>
      </c>
    </row>
    <row r="313" customHeight="1" spans="1:4">
      <c r="A313" s="434" t="s">
        <v>294</v>
      </c>
      <c r="B313" s="427">
        <f>SUM(B314:B317)</f>
        <v>82</v>
      </c>
      <c r="C313" s="428">
        <v>92</v>
      </c>
      <c r="D313" s="429">
        <f t="shared" si="18"/>
        <v>112.2</v>
      </c>
    </row>
    <row r="314" customHeight="1" spans="1:4">
      <c r="A314" s="434" t="s">
        <v>103</v>
      </c>
      <c r="B314" s="430">
        <v>82</v>
      </c>
      <c r="C314" s="431">
        <v>89</v>
      </c>
      <c r="D314" s="429">
        <f t="shared" si="18"/>
        <v>108.5</v>
      </c>
    </row>
    <row r="315" customHeight="1" spans="1:4">
      <c r="A315" s="434" t="s">
        <v>104</v>
      </c>
      <c r="B315" s="430"/>
      <c r="C315" s="431"/>
      <c r="D315" s="429" t="str">
        <f t="shared" si="18"/>
        <v/>
      </c>
    </row>
    <row r="316" customHeight="1" spans="1:4">
      <c r="A316" s="434" t="s">
        <v>105</v>
      </c>
      <c r="B316" s="430"/>
      <c r="C316" s="431"/>
      <c r="D316" s="429" t="str">
        <f t="shared" si="18"/>
        <v/>
      </c>
    </row>
    <row r="317" customHeight="1" spans="1:4">
      <c r="A317" s="434" t="s">
        <v>295</v>
      </c>
      <c r="B317" s="430"/>
      <c r="C317" s="431">
        <v>3</v>
      </c>
      <c r="D317" s="429" t="str">
        <f t="shared" si="18"/>
        <v/>
      </c>
    </row>
    <row r="318" customHeight="1" spans="1:4">
      <c r="A318" s="434" t="s">
        <v>296</v>
      </c>
      <c r="B318" s="435">
        <f>SUM(B319:B320)</f>
        <v>7</v>
      </c>
      <c r="C318" s="436">
        <v>25</v>
      </c>
      <c r="D318" s="429">
        <f t="shared" si="18"/>
        <v>357.1</v>
      </c>
    </row>
    <row r="319" customHeight="1" spans="1:4">
      <c r="A319" s="434" t="s">
        <v>297</v>
      </c>
      <c r="B319" s="443">
        <v>7</v>
      </c>
      <c r="C319" s="444"/>
      <c r="D319" s="429">
        <f t="shared" si="18"/>
        <v>0</v>
      </c>
    </row>
    <row r="320" customHeight="1" spans="1:4">
      <c r="A320" s="434" t="s">
        <v>298</v>
      </c>
      <c r="B320" s="430"/>
      <c r="C320" s="431">
        <v>25</v>
      </c>
      <c r="D320" s="429" t="str">
        <f t="shared" si="18"/>
        <v/>
      </c>
    </row>
    <row r="321" customHeight="1" spans="1:4">
      <c r="A321" s="434" t="s">
        <v>299</v>
      </c>
      <c r="B321" s="427">
        <f>SUM(B322:B327)</f>
        <v>0</v>
      </c>
      <c r="C321" s="428">
        <v>7</v>
      </c>
      <c r="D321" s="429" t="str">
        <f t="shared" si="18"/>
        <v/>
      </c>
    </row>
    <row r="322" customHeight="1" spans="1:4">
      <c r="A322" s="434" t="s">
        <v>300</v>
      </c>
      <c r="B322" s="430"/>
      <c r="C322" s="431"/>
      <c r="D322" s="429" t="str">
        <f t="shared" si="18"/>
        <v/>
      </c>
    </row>
    <row r="323" customHeight="1" spans="1:4">
      <c r="A323" s="434" t="s">
        <v>301</v>
      </c>
      <c r="B323" s="430"/>
      <c r="C323" s="431">
        <v>7</v>
      </c>
      <c r="D323" s="429" t="str">
        <f t="shared" si="18"/>
        <v/>
      </c>
    </row>
    <row r="324" customHeight="1" spans="1:4">
      <c r="A324" s="434" t="s">
        <v>302</v>
      </c>
      <c r="B324" s="430"/>
      <c r="C324" s="431"/>
      <c r="D324" s="429" t="str">
        <f t="shared" si="18"/>
        <v/>
      </c>
    </row>
    <row r="325" customHeight="1" spans="1:4">
      <c r="A325" s="434" t="s">
        <v>303</v>
      </c>
      <c r="B325" s="430"/>
      <c r="C325" s="431"/>
      <c r="D325" s="429" t="str">
        <f t="shared" si="18"/>
        <v/>
      </c>
    </row>
    <row r="326" customHeight="1" spans="1:4">
      <c r="A326" s="434" t="s">
        <v>304</v>
      </c>
      <c r="B326" s="430"/>
      <c r="C326" s="431"/>
      <c r="D326" s="429" t="str">
        <f t="shared" si="18"/>
        <v/>
      </c>
    </row>
    <row r="327" customHeight="1" spans="1:4">
      <c r="A327" s="434" t="s">
        <v>305</v>
      </c>
      <c r="B327" s="430"/>
      <c r="C327" s="431"/>
      <c r="D327" s="429" t="str">
        <f t="shared" si="18"/>
        <v/>
      </c>
    </row>
    <row r="328" customHeight="1" spans="1:4">
      <c r="A328" s="434" t="s">
        <v>306</v>
      </c>
      <c r="B328" s="427"/>
      <c r="C328" s="428">
        <v>0</v>
      </c>
      <c r="D328" s="429" t="str">
        <f t="shared" si="18"/>
        <v/>
      </c>
    </row>
    <row r="329" customHeight="1" spans="1:4">
      <c r="A329" s="434" t="s">
        <v>307</v>
      </c>
      <c r="B329" s="430"/>
      <c r="C329" s="431"/>
      <c r="D329" s="429" t="str">
        <f t="shared" si="18"/>
        <v/>
      </c>
    </row>
    <row r="330" customHeight="1" spans="1:4">
      <c r="A330" s="434" t="s">
        <v>308</v>
      </c>
      <c r="B330" s="430"/>
      <c r="C330" s="431"/>
      <c r="D330" s="429" t="str">
        <f t="shared" si="18"/>
        <v/>
      </c>
    </row>
    <row r="331" customHeight="1" spans="1:4">
      <c r="A331" s="434" t="s">
        <v>309</v>
      </c>
      <c r="B331" s="430"/>
      <c r="C331" s="431"/>
      <c r="D331" s="429" t="str">
        <f t="shared" si="18"/>
        <v/>
      </c>
    </row>
    <row r="332" customHeight="1" spans="1:4">
      <c r="A332" s="434" t="s">
        <v>310</v>
      </c>
      <c r="B332" s="430">
        <v>9</v>
      </c>
      <c r="C332" s="431"/>
      <c r="D332" s="429">
        <f t="shared" si="18"/>
        <v>0</v>
      </c>
    </row>
    <row r="333" s="411" customFormat="1" customHeight="1" spans="1:4">
      <c r="A333" s="422" t="s">
        <v>311</v>
      </c>
      <c r="B333" s="423">
        <f>B334+B350+B352+B364+B372+B362</f>
        <v>506</v>
      </c>
      <c r="C333" s="424">
        <v>464</v>
      </c>
      <c r="D333" s="429">
        <f t="shared" si="18"/>
        <v>91.7</v>
      </c>
    </row>
    <row r="334" customHeight="1" spans="1:4">
      <c r="A334" s="434" t="s">
        <v>312</v>
      </c>
      <c r="B334" s="427">
        <f>SUM(B335:B349)</f>
        <v>505</v>
      </c>
      <c r="C334" s="428">
        <v>436</v>
      </c>
      <c r="D334" s="429">
        <f t="shared" si="18"/>
        <v>86.3</v>
      </c>
    </row>
    <row r="335" customHeight="1" spans="1:4">
      <c r="A335" s="434" t="s">
        <v>103</v>
      </c>
      <c r="B335" s="430">
        <v>133</v>
      </c>
      <c r="C335" s="431">
        <v>169</v>
      </c>
      <c r="D335" s="429">
        <f t="shared" si="18"/>
        <v>127.1</v>
      </c>
    </row>
    <row r="336" customHeight="1" spans="1:4">
      <c r="A336" s="434" t="s">
        <v>104</v>
      </c>
      <c r="B336" s="430"/>
      <c r="C336" s="431"/>
      <c r="D336" s="429" t="str">
        <f t="shared" si="18"/>
        <v/>
      </c>
    </row>
    <row r="337" customHeight="1" spans="1:4">
      <c r="A337" s="434" t="s">
        <v>105</v>
      </c>
      <c r="B337" s="430"/>
      <c r="C337" s="431"/>
      <c r="D337" s="429" t="str">
        <f t="shared" si="18"/>
        <v/>
      </c>
    </row>
    <row r="338" customHeight="1" spans="1:4">
      <c r="A338" s="434" t="s">
        <v>313</v>
      </c>
      <c r="B338" s="430">
        <v>11</v>
      </c>
      <c r="C338" s="431"/>
      <c r="D338" s="429">
        <f t="shared" si="18"/>
        <v>0</v>
      </c>
    </row>
    <row r="339" customHeight="1" spans="1:4">
      <c r="A339" s="434" t="s">
        <v>314</v>
      </c>
      <c r="B339" s="430"/>
      <c r="C339" s="431"/>
      <c r="D339" s="429" t="str">
        <f t="shared" si="18"/>
        <v/>
      </c>
    </row>
    <row r="340" customHeight="1" spans="1:4">
      <c r="A340" s="434" t="s">
        <v>315</v>
      </c>
      <c r="B340" s="430"/>
      <c r="C340" s="431"/>
      <c r="D340" s="429" t="str">
        <f t="shared" si="18"/>
        <v/>
      </c>
    </row>
    <row r="341" customHeight="1" spans="1:4">
      <c r="A341" s="434" t="s">
        <v>316</v>
      </c>
      <c r="B341" s="430"/>
      <c r="C341" s="431"/>
      <c r="D341" s="429" t="str">
        <f t="shared" si="18"/>
        <v/>
      </c>
    </row>
    <row r="342" customHeight="1" spans="1:4">
      <c r="A342" s="434" t="s">
        <v>317</v>
      </c>
      <c r="B342" s="430"/>
      <c r="C342" s="431"/>
      <c r="D342" s="429" t="str">
        <f t="shared" si="18"/>
        <v/>
      </c>
    </row>
    <row r="343" customHeight="1" spans="1:4">
      <c r="A343" s="434" t="s">
        <v>318</v>
      </c>
      <c r="B343" s="430">
        <v>52</v>
      </c>
      <c r="C343" s="431">
        <v>116</v>
      </c>
      <c r="D343" s="429">
        <f t="shared" si="18"/>
        <v>223.1</v>
      </c>
    </row>
    <row r="344" customHeight="1" spans="1:4">
      <c r="A344" s="434" t="s">
        <v>319</v>
      </c>
      <c r="B344" s="430"/>
      <c r="C344" s="431"/>
      <c r="D344" s="429" t="str">
        <f t="shared" si="18"/>
        <v/>
      </c>
    </row>
    <row r="345" customHeight="1" spans="1:4">
      <c r="A345" s="434" t="s">
        <v>320</v>
      </c>
      <c r="B345" s="430"/>
      <c r="C345" s="431"/>
      <c r="D345" s="429" t="str">
        <f t="shared" si="18"/>
        <v/>
      </c>
    </row>
    <row r="346" customHeight="1" spans="1:4">
      <c r="A346" s="434" t="s">
        <v>321</v>
      </c>
      <c r="B346" s="430"/>
      <c r="C346" s="431"/>
      <c r="D346" s="429" t="str">
        <f t="shared" si="18"/>
        <v/>
      </c>
    </row>
    <row r="347" customHeight="1" spans="1:4">
      <c r="A347" s="434" t="s">
        <v>322</v>
      </c>
      <c r="B347" s="430">
        <v>4</v>
      </c>
      <c r="C347" s="431">
        <v>15</v>
      </c>
      <c r="D347" s="429">
        <f t="shared" si="18"/>
        <v>375</v>
      </c>
    </row>
    <row r="348" customHeight="1" spans="1:4">
      <c r="A348" s="434" t="s">
        <v>323</v>
      </c>
      <c r="B348" s="430"/>
      <c r="C348" s="431"/>
      <c r="D348" s="429" t="str">
        <f t="shared" si="18"/>
        <v/>
      </c>
    </row>
    <row r="349" customHeight="1" spans="1:4">
      <c r="A349" s="434" t="s">
        <v>324</v>
      </c>
      <c r="B349" s="430">
        <v>305</v>
      </c>
      <c r="C349" s="431">
        <v>136</v>
      </c>
      <c r="D349" s="429">
        <f t="shared" si="18"/>
        <v>44.6</v>
      </c>
    </row>
    <row r="350" customHeight="1" spans="1:4">
      <c r="A350" s="434" t="s">
        <v>325</v>
      </c>
      <c r="B350" s="427">
        <f>B351</f>
        <v>0</v>
      </c>
      <c r="C350" s="428">
        <v>17</v>
      </c>
      <c r="D350" s="429" t="str">
        <f t="shared" si="18"/>
        <v/>
      </c>
    </row>
    <row r="351" customHeight="1" spans="1:4">
      <c r="A351" s="434" t="s">
        <v>326</v>
      </c>
      <c r="B351" s="430"/>
      <c r="C351" s="431">
        <v>17</v>
      </c>
      <c r="D351" s="429" t="str">
        <f t="shared" si="18"/>
        <v/>
      </c>
    </row>
    <row r="352" customHeight="1" spans="1:4">
      <c r="A352" s="434" t="s">
        <v>327</v>
      </c>
      <c r="B352" s="427">
        <f>SUM(B353:B361)</f>
        <v>1</v>
      </c>
      <c r="C352" s="428">
        <v>11</v>
      </c>
      <c r="D352" s="429">
        <f t="shared" si="18"/>
        <v>1100</v>
      </c>
    </row>
    <row r="353" customHeight="1" spans="1:4">
      <c r="A353" s="434" t="s">
        <v>103</v>
      </c>
      <c r="B353" s="430"/>
      <c r="C353" s="431"/>
      <c r="D353" s="429" t="str">
        <f t="shared" si="18"/>
        <v/>
      </c>
    </row>
    <row r="354" customHeight="1" spans="1:4">
      <c r="A354" s="434" t="s">
        <v>104</v>
      </c>
      <c r="B354" s="430"/>
      <c r="C354" s="431"/>
      <c r="D354" s="429" t="str">
        <f t="shared" si="18"/>
        <v/>
      </c>
    </row>
    <row r="355" customHeight="1" spans="1:4">
      <c r="A355" s="434" t="s">
        <v>105</v>
      </c>
      <c r="B355" s="430">
        <v>1</v>
      </c>
      <c r="C355" s="431">
        <v>3</v>
      </c>
      <c r="D355" s="429">
        <f t="shared" ref="D355:D418" si="19">IF(B355=0,"",ROUND(C355/B355*100,1))</f>
        <v>300</v>
      </c>
    </row>
    <row r="356" customHeight="1" spans="1:4">
      <c r="A356" s="434" t="s">
        <v>328</v>
      </c>
      <c r="B356" s="430"/>
      <c r="C356" s="431"/>
      <c r="D356" s="429" t="str">
        <f t="shared" si="19"/>
        <v/>
      </c>
    </row>
    <row r="357" customHeight="1" spans="1:4">
      <c r="A357" s="434" t="s">
        <v>329</v>
      </c>
      <c r="B357" s="430"/>
      <c r="C357" s="431"/>
      <c r="D357" s="429" t="str">
        <f t="shared" si="19"/>
        <v/>
      </c>
    </row>
    <row r="358" customHeight="1" spans="1:4">
      <c r="A358" s="434" t="s">
        <v>330</v>
      </c>
      <c r="B358" s="430"/>
      <c r="C358" s="431"/>
      <c r="D358" s="429" t="str">
        <f t="shared" si="19"/>
        <v/>
      </c>
    </row>
    <row r="359" customHeight="1" spans="1:4">
      <c r="A359" s="434" t="s">
        <v>331</v>
      </c>
      <c r="B359" s="430"/>
      <c r="C359" s="431"/>
      <c r="D359" s="429" t="str">
        <f t="shared" si="19"/>
        <v/>
      </c>
    </row>
    <row r="360" customHeight="1" spans="1:4">
      <c r="A360" s="434" t="s">
        <v>332</v>
      </c>
      <c r="B360" s="430"/>
      <c r="C360" s="431">
        <v>8</v>
      </c>
      <c r="D360" s="429" t="str">
        <f t="shared" si="19"/>
        <v/>
      </c>
    </row>
    <row r="361" customHeight="1" spans="1:4">
      <c r="A361" s="434" t="s">
        <v>333</v>
      </c>
      <c r="B361" s="430"/>
      <c r="C361" s="431"/>
      <c r="D361" s="429" t="str">
        <f t="shared" si="19"/>
        <v/>
      </c>
    </row>
    <row r="362" customHeight="1" spans="1:4">
      <c r="A362" s="434" t="s">
        <v>334</v>
      </c>
      <c r="B362" s="430">
        <f>SUM(B363)</f>
        <v>0</v>
      </c>
      <c r="C362" s="431">
        <v>0</v>
      </c>
      <c r="D362" s="429" t="str">
        <f t="shared" si="19"/>
        <v/>
      </c>
    </row>
    <row r="363" customHeight="1" spans="1:4">
      <c r="A363" s="447" t="s">
        <v>335</v>
      </c>
      <c r="B363" s="430"/>
      <c r="C363" s="431"/>
      <c r="D363" s="429" t="str">
        <f t="shared" si="19"/>
        <v/>
      </c>
    </row>
    <row r="364" customHeight="1" spans="1:4">
      <c r="A364" s="434" t="s">
        <v>336</v>
      </c>
      <c r="B364" s="427">
        <f>SUM(B365:B371)</f>
        <v>0</v>
      </c>
      <c r="C364" s="428">
        <v>0</v>
      </c>
      <c r="D364" s="429" t="str">
        <f t="shared" si="19"/>
        <v/>
      </c>
    </row>
    <row r="365" customHeight="1" spans="1:4">
      <c r="A365" s="434" t="s">
        <v>103</v>
      </c>
      <c r="B365" s="430"/>
      <c r="C365" s="431"/>
      <c r="D365" s="429" t="str">
        <f t="shared" si="19"/>
        <v/>
      </c>
    </row>
    <row r="366" customHeight="1" spans="1:4">
      <c r="A366" s="434" t="s">
        <v>104</v>
      </c>
      <c r="B366" s="430"/>
      <c r="C366" s="431"/>
      <c r="D366" s="429" t="str">
        <f t="shared" si="19"/>
        <v/>
      </c>
    </row>
    <row r="367" customHeight="1" spans="1:4">
      <c r="A367" s="448" t="s">
        <v>105</v>
      </c>
      <c r="B367" s="430"/>
      <c r="C367" s="431"/>
      <c r="D367" s="429" t="str">
        <f t="shared" si="19"/>
        <v/>
      </c>
    </row>
    <row r="368" customHeight="1" spans="1:4">
      <c r="A368" s="434" t="s">
        <v>337</v>
      </c>
      <c r="B368" s="430"/>
      <c r="C368" s="431"/>
      <c r="D368" s="429" t="str">
        <f t="shared" si="19"/>
        <v/>
      </c>
    </row>
    <row r="369" customHeight="1" spans="1:4">
      <c r="A369" s="434" t="s">
        <v>338</v>
      </c>
      <c r="B369" s="430"/>
      <c r="C369" s="431"/>
      <c r="D369" s="429" t="str">
        <f t="shared" si="19"/>
        <v/>
      </c>
    </row>
    <row r="370" customHeight="1" spans="1:4">
      <c r="A370" s="434" t="s">
        <v>339</v>
      </c>
      <c r="B370" s="430"/>
      <c r="C370" s="431"/>
      <c r="D370" s="429" t="str">
        <f t="shared" si="19"/>
        <v/>
      </c>
    </row>
    <row r="371" customHeight="1" spans="1:4">
      <c r="A371" s="434" t="s">
        <v>340</v>
      </c>
      <c r="B371" s="430"/>
      <c r="C371" s="431"/>
      <c r="D371" s="429" t="str">
        <f t="shared" si="19"/>
        <v/>
      </c>
    </row>
    <row r="372" customHeight="1" spans="1:4">
      <c r="A372" s="434" t="s">
        <v>341</v>
      </c>
      <c r="B372" s="427">
        <f>SUM(B373:B375)</f>
        <v>0</v>
      </c>
      <c r="C372" s="428">
        <v>0</v>
      </c>
      <c r="D372" s="429" t="str">
        <f t="shared" si="19"/>
        <v/>
      </c>
    </row>
    <row r="373" customHeight="1" spans="1:4">
      <c r="A373" s="434" t="s">
        <v>342</v>
      </c>
      <c r="B373" s="430"/>
      <c r="C373" s="431"/>
      <c r="D373" s="429" t="str">
        <f t="shared" si="19"/>
        <v/>
      </c>
    </row>
    <row r="374" customHeight="1" spans="1:4">
      <c r="A374" s="434" t="s">
        <v>343</v>
      </c>
      <c r="B374" s="430"/>
      <c r="C374" s="431"/>
      <c r="D374" s="429" t="str">
        <f t="shared" si="19"/>
        <v/>
      </c>
    </row>
    <row r="375" customHeight="1" spans="1:4">
      <c r="A375" s="434" t="s">
        <v>344</v>
      </c>
      <c r="B375" s="430"/>
      <c r="C375" s="431"/>
      <c r="D375" s="429" t="str">
        <f t="shared" si="19"/>
        <v/>
      </c>
    </row>
    <row r="376" s="411" customFormat="1" customHeight="1" spans="1:4">
      <c r="A376" s="422" t="s">
        <v>345</v>
      </c>
      <c r="B376" s="423">
        <f>B377+B396+B404+B406+B415+B419+B429+B437+B444+B452+B461+B464+B467+B470+B472+B476+B480+B488+B491</f>
        <v>19817</v>
      </c>
      <c r="C376" s="424">
        <v>24011</v>
      </c>
      <c r="D376" s="429">
        <f t="shared" si="19"/>
        <v>121.2</v>
      </c>
    </row>
    <row r="377" customHeight="1" spans="1:4">
      <c r="A377" s="434" t="s">
        <v>346</v>
      </c>
      <c r="B377" s="427">
        <f>SUM(B378:B395)</f>
        <v>672</v>
      </c>
      <c r="C377" s="428">
        <v>1144</v>
      </c>
      <c r="D377" s="429">
        <f t="shared" si="19"/>
        <v>170.2</v>
      </c>
    </row>
    <row r="378" customHeight="1" spans="1:4">
      <c r="A378" s="434" t="s">
        <v>103</v>
      </c>
      <c r="B378" s="430">
        <v>430</v>
      </c>
      <c r="C378" s="431">
        <v>491</v>
      </c>
      <c r="D378" s="429">
        <f t="shared" si="19"/>
        <v>114.2</v>
      </c>
    </row>
    <row r="379" customHeight="1" spans="1:4">
      <c r="A379" s="434" t="s">
        <v>104</v>
      </c>
      <c r="B379" s="430">
        <v>2</v>
      </c>
      <c r="C379" s="431"/>
      <c r="D379" s="429">
        <f t="shared" si="19"/>
        <v>0</v>
      </c>
    </row>
    <row r="380" customHeight="1" spans="1:4">
      <c r="A380" s="434" t="s">
        <v>105</v>
      </c>
      <c r="B380" s="430"/>
      <c r="C380" s="431"/>
      <c r="D380" s="429" t="str">
        <f t="shared" si="19"/>
        <v/>
      </c>
    </row>
    <row r="381" customHeight="1" spans="1:4">
      <c r="A381" s="434" t="s">
        <v>347</v>
      </c>
      <c r="B381" s="430"/>
      <c r="C381" s="431"/>
      <c r="D381" s="429" t="str">
        <f t="shared" si="19"/>
        <v/>
      </c>
    </row>
    <row r="382" customHeight="1" spans="1:4">
      <c r="A382" s="434" t="s">
        <v>348</v>
      </c>
      <c r="B382" s="430">
        <v>25</v>
      </c>
      <c r="C382" s="431"/>
      <c r="D382" s="429">
        <f t="shared" si="19"/>
        <v>0</v>
      </c>
    </row>
    <row r="383" customHeight="1" spans="1:4">
      <c r="A383" s="434" t="s">
        <v>349</v>
      </c>
      <c r="B383" s="430"/>
      <c r="C383" s="431"/>
      <c r="D383" s="429" t="str">
        <f t="shared" si="19"/>
        <v/>
      </c>
    </row>
    <row r="384" customHeight="1" spans="1:4">
      <c r="A384" s="434" t="s">
        <v>350</v>
      </c>
      <c r="B384" s="430"/>
      <c r="C384" s="431"/>
      <c r="D384" s="429" t="str">
        <f t="shared" si="19"/>
        <v/>
      </c>
    </row>
    <row r="385" customHeight="1" spans="1:4">
      <c r="A385" s="434" t="s">
        <v>144</v>
      </c>
      <c r="B385" s="430"/>
      <c r="C385" s="431"/>
      <c r="D385" s="429" t="str">
        <f t="shared" si="19"/>
        <v/>
      </c>
    </row>
    <row r="386" customHeight="1" spans="1:4">
      <c r="A386" s="434" t="s">
        <v>351</v>
      </c>
      <c r="B386" s="430"/>
      <c r="C386" s="431">
        <v>3</v>
      </c>
      <c r="D386" s="429" t="str">
        <f t="shared" si="19"/>
        <v/>
      </c>
    </row>
    <row r="387" customHeight="1" spans="1:4">
      <c r="A387" s="434" t="s">
        <v>352</v>
      </c>
      <c r="B387" s="430"/>
      <c r="C387" s="431"/>
      <c r="D387" s="429" t="str">
        <f t="shared" si="19"/>
        <v/>
      </c>
    </row>
    <row r="388" customHeight="1" spans="1:4">
      <c r="A388" s="434" t="s">
        <v>353</v>
      </c>
      <c r="B388" s="430"/>
      <c r="C388" s="431"/>
      <c r="D388" s="429" t="str">
        <f t="shared" si="19"/>
        <v/>
      </c>
    </row>
    <row r="389" customHeight="1" spans="1:4">
      <c r="A389" s="434" t="s">
        <v>354</v>
      </c>
      <c r="B389" s="430"/>
      <c r="C389" s="431"/>
      <c r="D389" s="429" t="str">
        <f t="shared" si="19"/>
        <v/>
      </c>
    </row>
    <row r="390" customHeight="1" spans="1:4">
      <c r="A390" s="434" t="s">
        <v>355</v>
      </c>
      <c r="B390" s="430"/>
      <c r="C390" s="431"/>
      <c r="D390" s="429" t="str">
        <f t="shared" si="19"/>
        <v/>
      </c>
    </row>
    <row r="391" customHeight="1" spans="1:4">
      <c r="A391" s="434" t="s">
        <v>356</v>
      </c>
      <c r="B391" s="430"/>
      <c r="C391" s="431"/>
      <c r="D391" s="429" t="str">
        <f t="shared" si="19"/>
        <v/>
      </c>
    </row>
    <row r="392" customHeight="1" spans="1:4">
      <c r="A392" s="434" t="s">
        <v>357</v>
      </c>
      <c r="B392" s="430"/>
      <c r="C392" s="431"/>
      <c r="D392" s="429" t="str">
        <f t="shared" si="19"/>
        <v/>
      </c>
    </row>
    <row r="393" customHeight="1" spans="1:4">
      <c r="A393" s="434" t="s">
        <v>358</v>
      </c>
      <c r="B393" s="430">
        <v>61</v>
      </c>
      <c r="C393" s="431">
        <v>419</v>
      </c>
      <c r="D393" s="429">
        <f t="shared" si="19"/>
        <v>686.9</v>
      </c>
    </row>
    <row r="394" customHeight="1" spans="1:4">
      <c r="A394" s="434" t="s">
        <v>112</v>
      </c>
      <c r="B394" s="430"/>
      <c r="C394" s="431"/>
      <c r="D394" s="429" t="str">
        <f t="shared" si="19"/>
        <v/>
      </c>
    </row>
    <row r="395" customHeight="1" spans="1:4">
      <c r="A395" s="434" t="s">
        <v>359</v>
      </c>
      <c r="B395" s="430">
        <v>154</v>
      </c>
      <c r="C395" s="431">
        <v>231</v>
      </c>
      <c r="D395" s="429">
        <f t="shared" si="19"/>
        <v>150</v>
      </c>
    </row>
    <row r="396" customHeight="1" spans="1:4">
      <c r="A396" s="434" t="s">
        <v>360</v>
      </c>
      <c r="B396" s="427">
        <f>SUM(B397:B403)</f>
        <v>488</v>
      </c>
      <c r="C396" s="428">
        <v>290</v>
      </c>
      <c r="D396" s="429">
        <f t="shared" si="19"/>
        <v>59.4</v>
      </c>
    </row>
    <row r="397" customHeight="1" spans="1:4">
      <c r="A397" s="434" t="s">
        <v>103</v>
      </c>
      <c r="B397" s="430">
        <v>220</v>
      </c>
      <c r="C397" s="431">
        <v>218</v>
      </c>
      <c r="D397" s="429">
        <f t="shared" si="19"/>
        <v>99.1</v>
      </c>
    </row>
    <row r="398" customHeight="1" spans="1:4">
      <c r="A398" s="434" t="s">
        <v>104</v>
      </c>
      <c r="B398" s="430">
        <v>12</v>
      </c>
      <c r="C398" s="431">
        <v>59</v>
      </c>
      <c r="D398" s="429">
        <f t="shared" si="19"/>
        <v>491.7</v>
      </c>
    </row>
    <row r="399" customHeight="1" spans="1:4">
      <c r="A399" s="434" t="s">
        <v>105</v>
      </c>
      <c r="C399" s="431"/>
      <c r="D399" s="429" t="str">
        <f t="shared" si="19"/>
        <v/>
      </c>
    </row>
    <row r="400" customHeight="1" spans="1:4">
      <c r="A400" s="434" t="s">
        <v>361</v>
      </c>
      <c r="B400" s="430"/>
      <c r="C400" s="431"/>
      <c r="D400" s="429" t="str">
        <f t="shared" si="19"/>
        <v/>
      </c>
    </row>
    <row r="401" customHeight="1" spans="1:4">
      <c r="A401" s="434" t="s">
        <v>362</v>
      </c>
      <c r="B401" s="430"/>
      <c r="C401" s="431"/>
      <c r="D401" s="429" t="str">
        <f t="shared" si="19"/>
        <v/>
      </c>
    </row>
    <row r="402" customHeight="1" spans="1:4">
      <c r="A402" s="434" t="s">
        <v>363</v>
      </c>
      <c r="B402" s="430"/>
      <c r="C402" s="431"/>
      <c r="D402" s="429" t="str">
        <f t="shared" si="19"/>
        <v/>
      </c>
    </row>
    <row r="403" customHeight="1" spans="1:4">
      <c r="A403" s="434" t="s">
        <v>364</v>
      </c>
      <c r="B403" s="430">
        <v>256</v>
      </c>
      <c r="C403" s="431">
        <v>13</v>
      </c>
      <c r="D403" s="429">
        <f t="shared" si="19"/>
        <v>5.1</v>
      </c>
    </row>
    <row r="404" customHeight="1" spans="1:4">
      <c r="A404" s="434" t="s">
        <v>365</v>
      </c>
      <c r="B404" s="427">
        <f>SUM(B405)</f>
        <v>0</v>
      </c>
      <c r="C404" s="428">
        <v>0</v>
      </c>
      <c r="D404" s="429" t="str">
        <f t="shared" si="19"/>
        <v/>
      </c>
    </row>
    <row r="405" customHeight="1" spans="1:4">
      <c r="A405" s="434" t="s">
        <v>366</v>
      </c>
      <c r="B405" s="430"/>
      <c r="C405" s="431"/>
      <c r="D405" s="429" t="str">
        <f t="shared" si="19"/>
        <v/>
      </c>
    </row>
    <row r="406" customHeight="1" spans="1:4">
      <c r="A406" s="434" t="s">
        <v>367</v>
      </c>
      <c r="B406" s="427">
        <f>SUM(B407:B414)</f>
        <v>11956</v>
      </c>
      <c r="C406" s="428">
        <v>14095</v>
      </c>
      <c r="D406" s="429">
        <f t="shared" si="19"/>
        <v>117.9</v>
      </c>
    </row>
    <row r="407" customHeight="1" spans="1:4">
      <c r="A407" s="434" t="s">
        <v>368</v>
      </c>
      <c r="B407" s="430">
        <v>759</v>
      </c>
      <c r="C407" s="431">
        <v>620</v>
      </c>
      <c r="D407" s="429">
        <f t="shared" si="19"/>
        <v>81.7</v>
      </c>
    </row>
    <row r="408" customHeight="1" spans="1:4">
      <c r="A408" s="434" t="s">
        <v>369</v>
      </c>
      <c r="B408" s="430">
        <v>982</v>
      </c>
      <c r="C408" s="431">
        <v>1134</v>
      </c>
      <c r="D408" s="429">
        <f t="shared" si="19"/>
        <v>115.5</v>
      </c>
    </row>
    <row r="409" customHeight="1" spans="1:4">
      <c r="A409" s="434" t="s">
        <v>370</v>
      </c>
      <c r="B409" s="430"/>
      <c r="C409" s="431"/>
      <c r="D409" s="429" t="str">
        <f t="shared" si="19"/>
        <v/>
      </c>
    </row>
    <row r="410" customHeight="1" spans="1:4">
      <c r="A410" s="434" t="s">
        <v>371</v>
      </c>
      <c r="B410" s="430">
        <v>4049</v>
      </c>
      <c r="C410" s="431">
        <v>4953</v>
      </c>
      <c r="D410" s="429">
        <f t="shared" si="19"/>
        <v>122.3</v>
      </c>
    </row>
    <row r="411" customHeight="1" spans="1:4">
      <c r="A411" s="434" t="s">
        <v>372</v>
      </c>
      <c r="B411" s="430">
        <v>26</v>
      </c>
      <c r="C411" s="431">
        <v>38</v>
      </c>
      <c r="D411" s="429">
        <f t="shared" si="19"/>
        <v>146.2</v>
      </c>
    </row>
    <row r="412" customHeight="1" spans="1:4">
      <c r="A412" s="434" t="s">
        <v>373</v>
      </c>
      <c r="B412" s="430">
        <v>6140</v>
      </c>
      <c r="C412" s="431">
        <v>7350</v>
      </c>
      <c r="D412" s="429">
        <f t="shared" si="19"/>
        <v>119.7</v>
      </c>
    </row>
    <row r="413" customHeight="1" spans="1:4">
      <c r="A413" s="434" t="s">
        <v>374</v>
      </c>
      <c r="B413" s="430"/>
      <c r="C413" s="431"/>
      <c r="D413" s="429" t="str">
        <f t="shared" si="19"/>
        <v/>
      </c>
    </row>
    <row r="414" customHeight="1" spans="1:4">
      <c r="A414" s="434" t="s">
        <v>375</v>
      </c>
      <c r="B414" s="430"/>
      <c r="C414" s="431"/>
      <c r="D414" s="429" t="str">
        <f t="shared" si="19"/>
        <v/>
      </c>
    </row>
    <row r="415" customHeight="1" spans="1:4">
      <c r="A415" s="434" t="s">
        <v>376</v>
      </c>
      <c r="B415" s="427">
        <f>SUM(B416:B418)</f>
        <v>0</v>
      </c>
      <c r="C415" s="428">
        <v>0</v>
      </c>
      <c r="D415" s="429" t="str">
        <f t="shared" si="19"/>
        <v/>
      </c>
    </row>
    <row r="416" customHeight="1" spans="1:4">
      <c r="A416" s="434" t="s">
        <v>377</v>
      </c>
      <c r="B416" s="430"/>
      <c r="C416" s="431"/>
      <c r="D416" s="429" t="str">
        <f t="shared" si="19"/>
        <v/>
      </c>
    </row>
    <row r="417" customHeight="1" spans="1:4">
      <c r="A417" s="434" t="s">
        <v>378</v>
      </c>
      <c r="B417" s="430"/>
      <c r="C417" s="431"/>
      <c r="D417" s="429" t="str">
        <f t="shared" si="19"/>
        <v/>
      </c>
    </row>
    <row r="418" customHeight="1" spans="1:4">
      <c r="A418" s="434" t="s">
        <v>379</v>
      </c>
      <c r="B418" s="430"/>
      <c r="C418" s="431"/>
      <c r="D418" s="429" t="str">
        <f t="shared" si="19"/>
        <v/>
      </c>
    </row>
    <row r="419" customHeight="1" spans="1:4">
      <c r="A419" s="434" t="s">
        <v>380</v>
      </c>
      <c r="B419" s="427">
        <f>SUM(B420:B428)</f>
        <v>449</v>
      </c>
      <c r="C419" s="428">
        <v>927</v>
      </c>
      <c r="D419" s="429">
        <f t="shared" ref="D419:D482" si="20">IF(B419=0,"",ROUND(C419/B419*100,1))</f>
        <v>206.5</v>
      </c>
    </row>
    <row r="420" customHeight="1" spans="1:4">
      <c r="A420" s="434" t="s">
        <v>381</v>
      </c>
      <c r="B420" s="430"/>
      <c r="C420" s="431"/>
      <c r="D420" s="429" t="str">
        <f t="shared" si="20"/>
        <v/>
      </c>
    </row>
    <row r="421" customHeight="1" spans="1:4">
      <c r="A421" s="434" t="s">
        <v>382</v>
      </c>
      <c r="B421" s="430"/>
      <c r="C421" s="431"/>
      <c r="D421" s="429" t="str">
        <f t="shared" si="20"/>
        <v/>
      </c>
    </row>
    <row r="422" customHeight="1" spans="1:4">
      <c r="A422" s="434" t="s">
        <v>383</v>
      </c>
      <c r="B422" s="430"/>
      <c r="C422" s="431">
        <v>114</v>
      </c>
      <c r="D422" s="429" t="str">
        <f t="shared" si="20"/>
        <v/>
      </c>
    </row>
    <row r="423" customHeight="1" spans="1:4">
      <c r="A423" s="434" t="s">
        <v>384</v>
      </c>
      <c r="B423" s="430"/>
      <c r="C423" s="431">
        <v>600</v>
      </c>
      <c r="D423" s="429" t="str">
        <f t="shared" si="20"/>
        <v/>
      </c>
    </row>
    <row r="424" customHeight="1" spans="1:4">
      <c r="A424" s="434" t="s">
        <v>385</v>
      </c>
      <c r="B424" s="430"/>
      <c r="C424" s="431"/>
      <c r="D424" s="429" t="str">
        <f t="shared" si="20"/>
        <v/>
      </c>
    </row>
    <row r="425" customHeight="1" spans="1:4">
      <c r="A425" s="434" t="s">
        <v>386</v>
      </c>
      <c r="B425" s="430"/>
      <c r="C425" s="431"/>
      <c r="D425" s="429" t="str">
        <f t="shared" si="20"/>
        <v/>
      </c>
    </row>
    <row r="426" customHeight="1" spans="1:4">
      <c r="A426" s="434" t="s">
        <v>387</v>
      </c>
      <c r="B426" s="430"/>
      <c r="C426" s="431"/>
      <c r="D426" s="429" t="str">
        <f t="shared" si="20"/>
        <v/>
      </c>
    </row>
    <row r="427" customHeight="1" spans="1:4">
      <c r="A427" s="434" t="s">
        <v>388</v>
      </c>
      <c r="B427" s="430"/>
      <c r="C427" s="431"/>
      <c r="D427" s="429" t="str">
        <f t="shared" si="20"/>
        <v/>
      </c>
    </row>
    <row r="428" customHeight="1" spans="1:4">
      <c r="A428" s="434" t="s">
        <v>389</v>
      </c>
      <c r="B428" s="430">
        <v>449</v>
      </c>
      <c r="C428" s="431">
        <v>213</v>
      </c>
      <c r="D428" s="429">
        <f t="shared" si="20"/>
        <v>47.4</v>
      </c>
    </row>
    <row r="429" customHeight="1" spans="1:4">
      <c r="A429" s="434" t="s">
        <v>390</v>
      </c>
      <c r="B429" s="427">
        <f>SUM(B430:B436)</f>
        <v>2521</v>
      </c>
      <c r="C429" s="428">
        <v>3077</v>
      </c>
      <c r="D429" s="429">
        <f t="shared" si="20"/>
        <v>122.1</v>
      </c>
    </row>
    <row r="430" customHeight="1" spans="1:4">
      <c r="A430" s="434" t="s">
        <v>391</v>
      </c>
      <c r="B430" s="430">
        <v>221</v>
      </c>
      <c r="C430" s="431">
        <v>229</v>
      </c>
      <c r="D430" s="429">
        <f t="shared" si="20"/>
        <v>103.6</v>
      </c>
    </row>
    <row r="431" customHeight="1" spans="1:4">
      <c r="A431" s="434" t="s">
        <v>392</v>
      </c>
      <c r="B431" s="430">
        <v>33</v>
      </c>
      <c r="C431" s="431">
        <v>51</v>
      </c>
      <c r="D431" s="429">
        <f t="shared" si="20"/>
        <v>154.5</v>
      </c>
    </row>
    <row r="432" customHeight="1" spans="1:4">
      <c r="A432" s="434" t="s">
        <v>393</v>
      </c>
      <c r="B432" s="430"/>
      <c r="C432" s="431"/>
      <c r="D432" s="429" t="str">
        <f t="shared" si="20"/>
        <v/>
      </c>
    </row>
    <row r="433" customHeight="1" spans="1:4">
      <c r="A433" s="434" t="s">
        <v>394</v>
      </c>
      <c r="B433" s="430"/>
      <c r="C433" s="431"/>
      <c r="D433" s="429" t="str">
        <f t="shared" si="20"/>
        <v/>
      </c>
    </row>
    <row r="434" customHeight="1" spans="1:4">
      <c r="A434" s="434" t="s">
        <v>395</v>
      </c>
      <c r="B434" s="430">
        <v>801</v>
      </c>
      <c r="C434" s="431">
        <v>1051</v>
      </c>
      <c r="D434" s="429">
        <f t="shared" si="20"/>
        <v>131.2</v>
      </c>
    </row>
    <row r="435" customHeight="1" spans="1:4">
      <c r="A435" s="434" t="s">
        <v>396</v>
      </c>
      <c r="B435" s="430"/>
      <c r="C435" s="431"/>
      <c r="D435" s="429" t="str">
        <f t="shared" si="20"/>
        <v/>
      </c>
    </row>
    <row r="436" customHeight="1" spans="1:4">
      <c r="A436" s="434" t="s">
        <v>397</v>
      </c>
      <c r="B436" s="430">
        <v>1466</v>
      </c>
      <c r="C436" s="431">
        <v>1746</v>
      </c>
      <c r="D436" s="429">
        <f t="shared" si="20"/>
        <v>119.1</v>
      </c>
    </row>
    <row r="437" customHeight="1" spans="1:4">
      <c r="A437" s="434" t="s">
        <v>398</v>
      </c>
      <c r="B437" s="427">
        <f>SUM(B438:B443)</f>
        <v>418</v>
      </c>
      <c r="C437" s="428">
        <v>207</v>
      </c>
      <c r="D437" s="429">
        <f t="shared" si="20"/>
        <v>49.5</v>
      </c>
    </row>
    <row r="438" customHeight="1" spans="1:4">
      <c r="A438" s="434" t="s">
        <v>399</v>
      </c>
      <c r="B438" s="430">
        <v>132</v>
      </c>
      <c r="C438" s="431">
        <v>144</v>
      </c>
      <c r="D438" s="429">
        <f t="shared" si="20"/>
        <v>109.1</v>
      </c>
    </row>
    <row r="439" customHeight="1" spans="1:4">
      <c r="A439" s="434" t="s">
        <v>400</v>
      </c>
      <c r="B439" s="430"/>
      <c r="C439" s="431">
        <v>19</v>
      </c>
      <c r="D439" s="429" t="str">
        <f t="shared" si="20"/>
        <v/>
      </c>
    </row>
    <row r="440" customHeight="1" spans="1:4">
      <c r="A440" s="434" t="s">
        <v>401</v>
      </c>
      <c r="B440" s="430">
        <v>268</v>
      </c>
      <c r="C440" s="431">
        <v>2</v>
      </c>
      <c r="D440" s="429">
        <f t="shared" si="20"/>
        <v>0.7</v>
      </c>
    </row>
    <row r="441" customHeight="1" spans="1:4">
      <c r="A441" s="434" t="s">
        <v>402</v>
      </c>
      <c r="B441" s="430"/>
      <c r="C441" s="431">
        <v>39</v>
      </c>
      <c r="D441" s="429" t="str">
        <f t="shared" si="20"/>
        <v/>
      </c>
    </row>
    <row r="442" customHeight="1" spans="1:4">
      <c r="A442" s="434" t="s">
        <v>403</v>
      </c>
      <c r="B442" s="430">
        <v>5</v>
      </c>
      <c r="C442" s="431">
        <v>1</v>
      </c>
      <c r="D442" s="429">
        <f t="shared" si="20"/>
        <v>20</v>
      </c>
    </row>
    <row r="443" customHeight="1" spans="1:4">
      <c r="A443" s="434" t="s">
        <v>404</v>
      </c>
      <c r="B443" s="430">
        <v>13</v>
      </c>
      <c r="C443" s="431">
        <v>2</v>
      </c>
      <c r="D443" s="429">
        <f t="shared" si="20"/>
        <v>15.4</v>
      </c>
    </row>
    <row r="444" customHeight="1" spans="1:4">
      <c r="A444" s="434" t="s">
        <v>405</v>
      </c>
      <c r="B444" s="427">
        <f>SUM(B445:B451)</f>
        <v>839</v>
      </c>
      <c r="C444" s="428">
        <v>1451</v>
      </c>
      <c r="D444" s="429">
        <f t="shared" si="20"/>
        <v>172.9</v>
      </c>
    </row>
    <row r="445" customHeight="1" spans="1:4">
      <c r="A445" s="434" t="s">
        <v>406</v>
      </c>
      <c r="B445" s="430">
        <v>72</v>
      </c>
      <c r="C445" s="431">
        <v>199</v>
      </c>
      <c r="D445" s="429">
        <f t="shared" si="20"/>
        <v>276.4</v>
      </c>
    </row>
    <row r="446" customHeight="1" spans="1:4">
      <c r="A446" s="434" t="s">
        <v>407</v>
      </c>
      <c r="B446" s="430">
        <v>764</v>
      </c>
      <c r="C446" s="431">
        <v>1252</v>
      </c>
      <c r="D446" s="429">
        <f t="shared" si="20"/>
        <v>163.9</v>
      </c>
    </row>
    <row r="447" customHeight="1" spans="1:4">
      <c r="A447" s="434" t="s">
        <v>408</v>
      </c>
      <c r="C447" s="431"/>
      <c r="D447" s="429" t="str">
        <f t="shared" si="20"/>
        <v/>
      </c>
    </row>
    <row r="448" customHeight="1" spans="1:4">
      <c r="A448" s="434" t="s">
        <v>409</v>
      </c>
      <c r="B448" s="430"/>
      <c r="C448" s="431"/>
      <c r="D448" s="429" t="str">
        <f t="shared" si="20"/>
        <v/>
      </c>
    </row>
    <row r="449" customHeight="1" spans="1:4">
      <c r="A449" s="449" t="s">
        <v>410</v>
      </c>
      <c r="B449" s="430"/>
      <c r="C449" s="431"/>
      <c r="D449" s="429" t="str">
        <f t="shared" si="20"/>
        <v/>
      </c>
    </row>
    <row r="450" customHeight="1" spans="1:4">
      <c r="A450" s="449" t="s">
        <v>411</v>
      </c>
      <c r="B450" s="430"/>
      <c r="C450" s="431"/>
      <c r="D450" s="429" t="str">
        <f t="shared" si="20"/>
        <v/>
      </c>
    </row>
    <row r="451" customHeight="1" spans="1:4">
      <c r="A451" s="449" t="s">
        <v>412</v>
      </c>
      <c r="B451" s="430">
        <v>3</v>
      </c>
      <c r="C451" s="431"/>
      <c r="D451" s="429">
        <f t="shared" si="20"/>
        <v>0</v>
      </c>
    </row>
    <row r="452" customHeight="1" spans="1:4">
      <c r="A452" s="449" t="s">
        <v>413</v>
      </c>
      <c r="B452" s="427">
        <f>SUM(B453:B460)</f>
        <v>325</v>
      </c>
      <c r="C452" s="428">
        <v>627</v>
      </c>
      <c r="D452" s="429">
        <f t="shared" si="20"/>
        <v>192.9</v>
      </c>
    </row>
    <row r="453" customHeight="1" spans="1:4">
      <c r="A453" s="449" t="s">
        <v>103</v>
      </c>
      <c r="B453" s="430">
        <v>65</v>
      </c>
      <c r="C453" s="431">
        <v>74</v>
      </c>
      <c r="D453" s="429">
        <f t="shared" si="20"/>
        <v>113.8</v>
      </c>
    </row>
    <row r="454" customHeight="1" spans="1:4">
      <c r="A454" s="449" t="s">
        <v>104</v>
      </c>
      <c r="B454" s="430">
        <v>19</v>
      </c>
      <c r="C454" s="431"/>
      <c r="D454" s="429">
        <f t="shared" si="20"/>
        <v>0</v>
      </c>
    </row>
    <row r="455" customHeight="1" spans="1:4">
      <c r="A455" s="449" t="s">
        <v>105</v>
      </c>
      <c r="B455" s="430"/>
      <c r="C455" s="431"/>
      <c r="D455" s="429" t="str">
        <f t="shared" si="20"/>
        <v/>
      </c>
    </row>
    <row r="456" customHeight="1" spans="1:4">
      <c r="A456" s="449" t="s">
        <v>414</v>
      </c>
      <c r="B456" s="430">
        <v>6</v>
      </c>
      <c r="C456" s="431">
        <v>5</v>
      </c>
      <c r="D456" s="429">
        <f t="shared" si="20"/>
        <v>83.3</v>
      </c>
    </row>
    <row r="457" customHeight="1" spans="1:4">
      <c r="A457" s="449" t="s">
        <v>415</v>
      </c>
      <c r="B457" s="430"/>
      <c r="C457" s="431"/>
      <c r="D457" s="429" t="str">
        <f t="shared" si="20"/>
        <v/>
      </c>
    </row>
    <row r="458" customHeight="1" spans="1:4">
      <c r="A458" s="449" t="s">
        <v>416</v>
      </c>
      <c r="B458" s="430"/>
      <c r="C458" s="431"/>
      <c r="D458" s="429" t="str">
        <f t="shared" si="20"/>
        <v/>
      </c>
    </row>
    <row r="459" customHeight="1" spans="1:4">
      <c r="A459" s="449" t="s">
        <v>417</v>
      </c>
      <c r="B459" s="430">
        <v>231</v>
      </c>
      <c r="C459" s="431">
        <v>348</v>
      </c>
      <c r="D459" s="429">
        <f t="shared" si="20"/>
        <v>150.6</v>
      </c>
    </row>
    <row r="460" customHeight="1" spans="1:4">
      <c r="A460" s="449" t="s">
        <v>418</v>
      </c>
      <c r="B460" s="430">
        <v>4</v>
      </c>
      <c r="C460" s="431">
        <v>200</v>
      </c>
      <c r="D460" s="429">
        <f t="shared" si="20"/>
        <v>5000</v>
      </c>
    </row>
    <row r="461" customHeight="1" spans="1:4">
      <c r="A461" s="449" t="s">
        <v>419</v>
      </c>
      <c r="B461" s="427">
        <f>SUM(B462:B463)</f>
        <v>1103</v>
      </c>
      <c r="C461" s="428">
        <v>934</v>
      </c>
      <c r="D461" s="429">
        <f t="shared" si="20"/>
        <v>84.7</v>
      </c>
    </row>
    <row r="462" customHeight="1" spans="1:4">
      <c r="A462" s="449" t="s">
        <v>420</v>
      </c>
      <c r="B462" s="430">
        <v>1103</v>
      </c>
      <c r="C462" s="431">
        <v>934</v>
      </c>
      <c r="D462" s="429">
        <f t="shared" si="20"/>
        <v>84.7</v>
      </c>
    </row>
    <row r="463" customHeight="1" spans="1:4">
      <c r="A463" s="449" t="s">
        <v>421</v>
      </c>
      <c r="B463" s="430"/>
      <c r="C463" s="431"/>
      <c r="D463" s="429" t="str">
        <f t="shared" si="20"/>
        <v/>
      </c>
    </row>
    <row r="464" customHeight="1" spans="1:4">
      <c r="A464" s="449" t="s">
        <v>422</v>
      </c>
      <c r="B464" s="427">
        <f>SUM(B465:B466)</f>
        <v>13</v>
      </c>
      <c r="C464" s="428">
        <v>35</v>
      </c>
      <c r="D464" s="429">
        <f t="shared" si="20"/>
        <v>269.2</v>
      </c>
    </row>
    <row r="465" customHeight="1" spans="1:4">
      <c r="A465" s="449" t="s">
        <v>423</v>
      </c>
      <c r="B465" s="430">
        <v>13</v>
      </c>
      <c r="C465" s="431">
        <v>35</v>
      </c>
      <c r="D465" s="429">
        <f t="shared" si="20"/>
        <v>269.2</v>
      </c>
    </row>
    <row r="466" customHeight="1" spans="1:4">
      <c r="A466" s="449" t="s">
        <v>424</v>
      </c>
      <c r="B466" s="430"/>
      <c r="C466" s="431"/>
      <c r="D466" s="429" t="str">
        <f t="shared" si="20"/>
        <v/>
      </c>
    </row>
    <row r="467" customHeight="1" spans="1:4">
      <c r="A467" s="449" t="s">
        <v>425</v>
      </c>
      <c r="B467" s="427">
        <f>SUM(B468:B469)</f>
        <v>44</v>
      </c>
      <c r="C467" s="428">
        <v>257</v>
      </c>
      <c r="D467" s="429">
        <f t="shared" si="20"/>
        <v>584.1</v>
      </c>
    </row>
    <row r="468" customHeight="1" spans="1:4">
      <c r="A468" s="449" t="s">
        <v>426</v>
      </c>
      <c r="B468" s="430"/>
      <c r="C468" s="431"/>
      <c r="D468" s="429" t="str">
        <f t="shared" si="20"/>
        <v/>
      </c>
    </row>
    <row r="469" customHeight="1" spans="1:4">
      <c r="A469" s="449" t="s">
        <v>427</v>
      </c>
      <c r="B469" s="430">
        <v>44</v>
      </c>
      <c r="C469" s="431">
        <v>257</v>
      </c>
      <c r="D469" s="429">
        <f t="shared" si="20"/>
        <v>584.1</v>
      </c>
    </row>
    <row r="470" customHeight="1" spans="1:4">
      <c r="A470" s="449" t="s">
        <v>428</v>
      </c>
      <c r="B470" s="427"/>
      <c r="C470" s="428">
        <v>0</v>
      </c>
      <c r="D470" s="429" t="str">
        <f t="shared" si="20"/>
        <v/>
      </c>
    </row>
    <row r="471" customHeight="1" spans="1:4">
      <c r="A471" s="449" t="s">
        <v>429</v>
      </c>
      <c r="B471" s="430"/>
      <c r="C471" s="431"/>
      <c r="D471" s="429" t="str">
        <f t="shared" si="20"/>
        <v/>
      </c>
    </row>
    <row r="472" customHeight="1" spans="1:4">
      <c r="A472" s="449" t="s">
        <v>430</v>
      </c>
      <c r="B472" s="427">
        <f>SUM(B473:B475)</f>
        <v>778</v>
      </c>
      <c r="C472" s="428">
        <v>635</v>
      </c>
      <c r="D472" s="429">
        <f t="shared" si="20"/>
        <v>81.6</v>
      </c>
    </row>
    <row r="473" customHeight="1" spans="1:4">
      <c r="A473" s="449" t="s">
        <v>431</v>
      </c>
      <c r="B473" s="430"/>
      <c r="C473" s="431"/>
      <c r="D473" s="429" t="str">
        <f t="shared" si="20"/>
        <v/>
      </c>
    </row>
    <row r="474" customHeight="1" spans="1:4">
      <c r="A474" s="449" t="s">
        <v>432</v>
      </c>
      <c r="B474" s="430">
        <v>778</v>
      </c>
      <c r="C474" s="431">
        <v>635</v>
      </c>
      <c r="D474" s="429">
        <f t="shared" si="20"/>
        <v>81.6</v>
      </c>
    </row>
    <row r="475" customHeight="1" spans="1:4">
      <c r="A475" s="449" t="s">
        <v>433</v>
      </c>
      <c r="B475" s="430"/>
      <c r="C475" s="431"/>
      <c r="D475" s="429" t="str">
        <f t="shared" si="20"/>
        <v/>
      </c>
    </row>
    <row r="476" customHeight="1" spans="1:4">
      <c r="A476" s="449" t="s">
        <v>434</v>
      </c>
      <c r="B476" s="427"/>
      <c r="C476" s="428"/>
      <c r="D476" s="429" t="str">
        <f t="shared" si="20"/>
        <v/>
      </c>
    </row>
    <row r="477" customHeight="1" spans="1:4">
      <c r="A477" s="449" t="s">
        <v>435</v>
      </c>
      <c r="B477" s="430"/>
      <c r="C477" s="431"/>
      <c r="D477" s="429" t="str">
        <f t="shared" si="20"/>
        <v/>
      </c>
    </row>
    <row r="478" customHeight="1" spans="1:4">
      <c r="A478" s="449" t="s">
        <v>436</v>
      </c>
      <c r="B478" s="430"/>
      <c r="C478" s="431"/>
      <c r="D478" s="429" t="str">
        <f t="shared" si="20"/>
        <v/>
      </c>
    </row>
    <row r="479" customHeight="1" spans="1:4">
      <c r="A479" s="449" t="s">
        <v>437</v>
      </c>
      <c r="B479" s="430"/>
      <c r="C479" s="431"/>
      <c r="D479" s="429" t="str">
        <f t="shared" si="20"/>
        <v/>
      </c>
    </row>
    <row r="480" customHeight="1" spans="1:4">
      <c r="A480" s="449" t="s">
        <v>438</v>
      </c>
      <c r="B480" s="427">
        <f>SUM(B481:B487)</f>
        <v>173</v>
      </c>
      <c r="C480" s="428">
        <v>332</v>
      </c>
      <c r="D480" s="429">
        <f t="shared" si="20"/>
        <v>191.9</v>
      </c>
    </row>
    <row r="481" customHeight="1" spans="1:4">
      <c r="A481" s="449" t="s">
        <v>103</v>
      </c>
      <c r="B481" s="430">
        <v>120</v>
      </c>
      <c r="C481" s="431">
        <v>117</v>
      </c>
      <c r="D481" s="429">
        <f t="shared" si="20"/>
        <v>97.5</v>
      </c>
    </row>
    <row r="482" customHeight="1" spans="1:4">
      <c r="A482" s="449" t="s">
        <v>104</v>
      </c>
      <c r="B482" s="430">
        <v>3</v>
      </c>
      <c r="C482" s="431">
        <v>11</v>
      </c>
      <c r="D482" s="429">
        <f t="shared" si="20"/>
        <v>366.7</v>
      </c>
    </row>
    <row r="483" customHeight="1" spans="1:4">
      <c r="A483" s="449" t="s">
        <v>105</v>
      </c>
      <c r="C483" s="431"/>
      <c r="D483" s="429" t="str">
        <f t="shared" ref="D483:D546" si="21">IF(B483=0,"",ROUND(C483/B483*100,1))</f>
        <v/>
      </c>
    </row>
    <row r="484" customHeight="1" spans="1:4">
      <c r="A484" s="449" t="s">
        <v>439</v>
      </c>
      <c r="B484" s="430">
        <v>47</v>
      </c>
      <c r="C484" s="431">
        <v>180</v>
      </c>
      <c r="D484" s="429">
        <f t="shared" si="21"/>
        <v>383</v>
      </c>
    </row>
    <row r="485" customHeight="1" spans="1:4">
      <c r="A485" s="449" t="s">
        <v>440</v>
      </c>
      <c r="B485" s="430"/>
      <c r="C485" s="431"/>
      <c r="D485" s="429" t="str">
        <f t="shared" si="21"/>
        <v/>
      </c>
    </row>
    <row r="486" customHeight="1" spans="1:4">
      <c r="A486" s="449" t="s">
        <v>112</v>
      </c>
      <c r="B486" s="430"/>
      <c r="C486" s="431"/>
      <c r="D486" s="429" t="str">
        <f t="shared" si="21"/>
        <v/>
      </c>
    </row>
    <row r="487" customHeight="1" spans="1:4">
      <c r="A487" s="449" t="s">
        <v>441</v>
      </c>
      <c r="B487" s="430">
        <v>3</v>
      </c>
      <c r="C487" s="431">
        <v>24</v>
      </c>
      <c r="D487" s="429">
        <f t="shared" si="21"/>
        <v>800</v>
      </c>
    </row>
    <row r="488" customHeight="1" spans="1:4">
      <c r="A488" s="449" t="s">
        <v>442</v>
      </c>
      <c r="B488" s="427"/>
      <c r="C488" s="428">
        <v>0</v>
      </c>
      <c r="D488" s="429" t="str">
        <f t="shared" si="21"/>
        <v/>
      </c>
    </row>
    <row r="489" customHeight="1" spans="1:4">
      <c r="A489" s="449" t="s">
        <v>443</v>
      </c>
      <c r="B489" s="430"/>
      <c r="C489" s="431"/>
      <c r="D489" s="429" t="str">
        <f t="shared" si="21"/>
        <v/>
      </c>
    </row>
    <row r="490" customHeight="1" spans="1:4">
      <c r="A490" s="449" t="s">
        <v>444</v>
      </c>
      <c r="B490" s="430"/>
      <c r="C490" s="431"/>
      <c r="D490" s="429" t="str">
        <f t="shared" si="21"/>
        <v/>
      </c>
    </row>
    <row r="491" customHeight="1" spans="1:4">
      <c r="A491" s="449" t="s">
        <v>445</v>
      </c>
      <c r="B491" s="430">
        <v>38</v>
      </c>
      <c r="C491" s="431"/>
      <c r="D491" s="429">
        <f t="shared" si="21"/>
        <v>0</v>
      </c>
    </row>
    <row r="492" s="411" customFormat="1" customHeight="1" spans="1:4">
      <c r="A492" s="450" t="s">
        <v>446</v>
      </c>
      <c r="B492" s="423">
        <f>B493+B498+B512+B516+B528+B532+B537+B541+B545+B548+B557+B558+B563</f>
        <v>17956</v>
      </c>
      <c r="C492" s="424">
        <v>21150</v>
      </c>
      <c r="D492" s="429">
        <f t="shared" si="21"/>
        <v>117.8</v>
      </c>
    </row>
    <row r="493" customHeight="1" spans="1:4">
      <c r="A493" s="449" t="s">
        <v>447</v>
      </c>
      <c r="B493" s="427">
        <f>SUM(B494:B497)</f>
        <v>2947</v>
      </c>
      <c r="C493" s="428">
        <v>917</v>
      </c>
      <c r="D493" s="429">
        <f t="shared" si="21"/>
        <v>31.1</v>
      </c>
    </row>
    <row r="494" customHeight="1" spans="1:4">
      <c r="A494" s="449" t="s">
        <v>103</v>
      </c>
      <c r="B494" s="430">
        <v>217</v>
      </c>
      <c r="C494" s="431">
        <v>164</v>
      </c>
      <c r="D494" s="429">
        <f t="shared" si="21"/>
        <v>75.6</v>
      </c>
    </row>
    <row r="495" customHeight="1" spans="1:4">
      <c r="A495" s="449" t="s">
        <v>104</v>
      </c>
      <c r="B495" s="430">
        <v>25</v>
      </c>
      <c r="C495" s="431"/>
      <c r="D495" s="429">
        <f t="shared" si="21"/>
        <v>0</v>
      </c>
    </row>
    <row r="496" customHeight="1" spans="1:4">
      <c r="A496" s="449" t="s">
        <v>105</v>
      </c>
      <c r="C496" s="431"/>
      <c r="D496" s="429" t="str">
        <f t="shared" si="21"/>
        <v/>
      </c>
    </row>
    <row r="497" customHeight="1" spans="1:4">
      <c r="A497" s="449" t="s">
        <v>448</v>
      </c>
      <c r="B497" s="430">
        <v>2705</v>
      </c>
      <c r="C497" s="431">
        <v>753</v>
      </c>
      <c r="D497" s="429">
        <f t="shared" si="21"/>
        <v>27.8</v>
      </c>
    </row>
    <row r="498" customHeight="1" spans="1:4">
      <c r="A498" s="449" t="s">
        <v>449</v>
      </c>
      <c r="B498" s="427">
        <f>SUM(B499:B511)</f>
        <v>153</v>
      </c>
      <c r="C498" s="428">
        <v>454</v>
      </c>
      <c r="D498" s="429">
        <f t="shared" si="21"/>
        <v>296.7</v>
      </c>
    </row>
    <row r="499" customHeight="1" spans="1:4">
      <c r="A499" s="449" t="s">
        <v>450</v>
      </c>
      <c r="B499" s="430">
        <v>133</v>
      </c>
      <c r="C499" s="431">
        <v>411</v>
      </c>
      <c r="D499" s="429">
        <f t="shared" si="21"/>
        <v>309</v>
      </c>
    </row>
    <row r="500" customHeight="1" spans="1:4">
      <c r="A500" s="449" t="s">
        <v>451</v>
      </c>
      <c r="B500" s="430"/>
      <c r="C500" s="431"/>
      <c r="D500" s="429" t="str">
        <f t="shared" si="21"/>
        <v/>
      </c>
    </row>
    <row r="501" customHeight="1" spans="1:4">
      <c r="A501" s="449" t="s">
        <v>452</v>
      </c>
      <c r="B501" s="430"/>
      <c r="C501" s="431"/>
      <c r="D501" s="429" t="str">
        <f t="shared" si="21"/>
        <v/>
      </c>
    </row>
    <row r="502" customHeight="1" spans="1:4">
      <c r="A502" s="449" t="s">
        <v>453</v>
      </c>
      <c r="B502" s="430"/>
      <c r="C502" s="431"/>
      <c r="D502" s="429" t="str">
        <f t="shared" si="21"/>
        <v/>
      </c>
    </row>
    <row r="503" customHeight="1" spans="1:4">
      <c r="A503" s="449" t="s">
        <v>454</v>
      </c>
      <c r="B503" s="430"/>
      <c r="C503" s="431"/>
      <c r="D503" s="429" t="str">
        <f t="shared" si="21"/>
        <v/>
      </c>
    </row>
    <row r="504" customHeight="1" spans="1:4">
      <c r="A504" s="449" t="s">
        <v>455</v>
      </c>
      <c r="B504" s="430"/>
      <c r="C504" s="431"/>
      <c r="D504" s="429" t="str">
        <f t="shared" si="21"/>
        <v/>
      </c>
    </row>
    <row r="505" customHeight="1" spans="1:4">
      <c r="A505" s="449" t="s">
        <v>456</v>
      </c>
      <c r="B505" s="430"/>
      <c r="C505" s="431"/>
      <c r="D505" s="429" t="str">
        <f t="shared" si="21"/>
        <v/>
      </c>
    </row>
    <row r="506" customHeight="1" spans="1:4">
      <c r="A506" s="449" t="s">
        <v>457</v>
      </c>
      <c r="B506" s="430"/>
      <c r="C506" s="431"/>
      <c r="D506" s="429" t="str">
        <f t="shared" si="21"/>
        <v/>
      </c>
    </row>
    <row r="507" customHeight="1" spans="1:4">
      <c r="A507" s="449" t="s">
        <v>458</v>
      </c>
      <c r="B507" s="430"/>
      <c r="C507" s="431"/>
      <c r="D507" s="429" t="str">
        <f t="shared" si="21"/>
        <v/>
      </c>
    </row>
    <row r="508" customHeight="1" spans="1:4">
      <c r="A508" s="449" t="s">
        <v>459</v>
      </c>
      <c r="B508" s="430"/>
      <c r="C508" s="431"/>
      <c r="D508" s="429" t="str">
        <f t="shared" si="21"/>
        <v/>
      </c>
    </row>
    <row r="509" customHeight="1" spans="1:4">
      <c r="A509" s="449" t="s">
        <v>460</v>
      </c>
      <c r="B509" s="430"/>
      <c r="C509" s="431"/>
      <c r="D509" s="429" t="str">
        <f t="shared" si="21"/>
        <v/>
      </c>
    </row>
    <row r="510" customHeight="1" spans="1:4">
      <c r="A510" s="449" t="s">
        <v>461</v>
      </c>
      <c r="B510" s="430"/>
      <c r="C510" s="431"/>
      <c r="D510" s="429" t="str">
        <f t="shared" si="21"/>
        <v/>
      </c>
    </row>
    <row r="511" customHeight="1" spans="1:4">
      <c r="A511" s="449" t="s">
        <v>462</v>
      </c>
      <c r="B511" s="430">
        <v>20</v>
      </c>
      <c r="C511" s="431">
        <v>43</v>
      </c>
      <c r="D511" s="429">
        <f t="shared" si="21"/>
        <v>215</v>
      </c>
    </row>
    <row r="512" customHeight="1" spans="1:4">
      <c r="A512" s="449" t="s">
        <v>463</v>
      </c>
      <c r="B512" s="427"/>
      <c r="C512" s="428">
        <v>18</v>
      </c>
      <c r="D512" s="429" t="str">
        <f t="shared" si="21"/>
        <v/>
      </c>
    </row>
    <row r="513" customHeight="1" spans="1:4">
      <c r="A513" s="449" t="s">
        <v>464</v>
      </c>
      <c r="B513" s="430"/>
      <c r="C513" s="431"/>
      <c r="D513" s="429" t="str">
        <f t="shared" si="21"/>
        <v/>
      </c>
    </row>
    <row r="514" customHeight="1" spans="1:4">
      <c r="A514" s="449" t="s">
        <v>465</v>
      </c>
      <c r="B514" s="430"/>
      <c r="C514" s="431">
        <v>10</v>
      </c>
      <c r="D514" s="429" t="str">
        <f t="shared" si="21"/>
        <v/>
      </c>
    </row>
    <row r="515" customHeight="1" spans="1:4">
      <c r="A515" s="449" t="s">
        <v>466</v>
      </c>
      <c r="B515" s="430"/>
      <c r="C515" s="431">
        <v>8</v>
      </c>
      <c r="D515" s="429" t="str">
        <f t="shared" si="21"/>
        <v/>
      </c>
    </row>
    <row r="516" customHeight="1" spans="1:4">
      <c r="A516" s="449" t="s">
        <v>467</v>
      </c>
      <c r="B516" s="427">
        <f>SUM(B517:B527)</f>
        <v>5889</v>
      </c>
      <c r="C516" s="428">
        <v>7185</v>
      </c>
      <c r="D516" s="429">
        <f t="shared" si="21"/>
        <v>122</v>
      </c>
    </row>
    <row r="517" customHeight="1" spans="1:4">
      <c r="A517" s="449" t="s">
        <v>468</v>
      </c>
      <c r="B517" s="430">
        <v>539</v>
      </c>
      <c r="C517" s="431">
        <v>728</v>
      </c>
      <c r="D517" s="429">
        <f t="shared" si="21"/>
        <v>135.1</v>
      </c>
    </row>
    <row r="518" customHeight="1" spans="1:4">
      <c r="A518" s="449" t="s">
        <v>469</v>
      </c>
      <c r="B518" s="430"/>
      <c r="C518" s="431"/>
      <c r="D518" s="429" t="str">
        <f t="shared" si="21"/>
        <v/>
      </c>
    </row>
    <row r="519" customHeight="1" spans="1:4">
      <c r="A519" s="449" t="s">
        <v>470</v>
      </c>
      <c r="B519" s="430"/>
      <c r="C519" s="431"/>
      <c r="D519" s="429" t="str">
        <f t="shared" si="21"/>
        <v/>
      </c>
    </row>
    <row r="520" customHeight="1" spans="1:4">
      <c r="A520" s="449" t="s">
        <v>471</v>
      </c>
      <c r="B520" s="430"/>
      <c r="C520" s="431"/>
      <c r="D520" s="429" t="str">
        <f t="shared" si="21"/>
        <v/>
      </c>
    </row>
    <row r="521" customHeight="1" spans="1:4">
      <c r="A521" s="449" t="s">
        <v>472</v>
      </c>
      <c r="B521" s="430"/>
      <c r="C521" s="431"/>
      <c r="D521" s="429" t="str">
        <f t="shared" si="21"/>
        <v/>
      </c>
    </row>
    <row r="522" customHeight="1" spans="1:4">
      <c r="A522" s="449" t="s">
        <v>473</v>
      </c>
      <c r="B522" s="430"/>
      <c r="C522" s="431"/>
      <c r="D522" s="429" t="str">
        <f t="shared" si="21"/>
        <v/>
      </c>
    </row>
    <row r="523" customHeight="1" spans="1:4">
      <c r="A523" s="449" t="s">
        <v>474</v>
      </c>
      <c r="B523" s="430"/>
      <c r="C523" s="431"/>
      <c r="D523" s="429" t="str">
        <f t="shared" si="21"/>
        <v/>
      </c>
    </row>
    <row r="524" customHeight="1" spans="1:4">
      <c r="A524" s="449" t="s">
        <v>475</v>
      </c>
      <c r="B524" s="430">
        <v>4741</v>
      </c>
      <c r="C524" s="431">
        <v>5853</v>
      </c>
      <c r="D524" s="429">
        <f t="shared" si="21"/>
        <v>123.5</v>
      </c>
    </row>
    <row r="525" customHeight="1" spans="1:4">
      <c r="A525" s="449" t="s">
        <v>476</v>
      </c>
      <c r="B525" s="430">
        <v>6</v>
      </c>
      <c r="C525" s="431">
        <v>179</v>
      </c>
      <c r="D525" s="429">
        <f t="shared" si="21"/>
        <v>2983.3</v>
      </c>
    </row>
    <row r="526" customHeight="1" spans="1:4">
      <c r="A526" s="449" t="s">
        <v>477</v>
      </c>
      <c r="B526" s="430">
        <v>603</v>
      </c>
      <c r="C526" s="431"/>
      <c r="D526" s="429">
        <f t="shared" si="21"/>
        <v>0</v>
      </c>
    </row>
    <row r="527" customHeight="1" spans="1:4">
      <c r="A527" s="449" t="s">
        <v>478</v>
      </c>
      <c r="B527" s="430"/>
      <c r="C527" s="431">
        <v>425</v>
      </c>
      <c r="D527" s="429" t="str">
        <f t="shared" si="21"/>
        <v/>
      </c>
    </row>
    <row r="528" customHeight="1" spans="1:4">
      <c r="A528" s="449" t="s">
        <v>479</v>
      </c>
      <c r="B528" s="427">
        <f>SUM(B529:B531)</f>
        <v>2494</v>
      </c>
      <c r="C528" s="428">
        <v>4674</v>
      </c>
      <c r="D528" s="429">
        <f t="shared" si="21"/>
        <v>187.4</v>
      </c>
    </row>
    <row r="529" customHeight="1" spans="1:4">
      <c r="A529" s="449" t="s">
        <v>480</v>
      </c>
      <c r="B529" s="430"/>
      <c r="C529" s="431"/>
      <c r="D529" s="429" t="str">
        <f t="shared" si="21"/>
        <v/>
      </c>
    </row>
    <row r="530" customHeight="1" spans="1:4">
      <c r="A530" s="449" t="s">
        <v>481</v>
      </c>
      <c r="B530" s="430">
        <v>2275</v>
      </c>
      <c r="C530" s="431">
        <v>4542</v>
      </c>
      <c r="D530" s="429">
        <f t="shared" si="21"/>
        <v>199.6</v>
      </c>
    </row>
    <row r="531" customHeight="1" spans="1:4">
      <c r="A531" s="449" t="s">
        <v>482</v>
      </c>
      <c r="B531" s="430">
        <v>219</v>
      </c>
      <c r="C531" s="431">
        <v>132</v>
      </c>
      <c r="D531" s="429">
        <f t="shared" si="21"/>
        <v>60.3</v>
      </c>
    </row>
    <row r="532" customHeight="1" spans="1:4">
      <c r="A532" s="449" t="s">
        <v>483</v>
      </c>
      <c r="B532" s="427">
        <f>SUM(B533:B536)</f>
        <v>3951</v>
      </c>
      <c r="C532" s="428">
        <v>4807</v>
      </c>
      <c r="D532" s="429">
        <f t="shared" si="21"/>
        <v>121.7</v>
      </c>
    </row>
    <row r="533" customHeight="1" spans="1:4">
      <c r="A533" s="449" t="s">
        <v>484</v>
      </c>
      <c r="B533" s="430">
        <v>660</v>
      </c>
      <c r="C533" s="431">
        <v>786</v>
      </c>
      <c r="D533" s="429">
        <f t="shared" si="21"/>
        <v>119.1</v>
      </c>
    </row>
    <row r="534" customHeight="1" spans="1:4">
      <c r="A534" s="449" t="s">
        <v>485</v>
      </c>
      <c r="B534" s="430">
        <v>1154</v>
      </c>
      <c r="C534" s="431">
        <v>1464</v>
      </c>
      <c r="D534" s="429">
        <f t="shared" si="21"/>
        <v>126.9</v>
      </c>
    </row>
    <row r="535" customHeight="1" spans="1:4">
      <c r="A535" s="449" t="s">
        <v>486</v>
      </c>
      <c r="B535" s="430">
        <v>2137</v>
      </c>
      <c r="C535" s="431">
        <v>2557</v>
      </c>
      <c r="D535" s="429">
        <f t="shared" si="21"/>
        <v>119.7</v>
      </c>
    </row>
    <row r="536" customHeight="1" spans="1:4">
      <c r="A536" s="449" t="s">
        <v>487</v>
      </c>
      <c r="B536" s="430"/>
      <c r="C536" s="431"/>
      <c r="D536" s="429" t="str">
        <f t="shared" si="21"/>
        <v/>
      </c>
    </row>
    <row r="537" customHeight="1" spans="1:4">
      <c r="A537" s="449" t="s">
        <v>488</v>
      </c>
      <c r="B537" s="427">
        <f>SUM(B538:B540)</f>
        <v>2059</v>
      </c>
      <c r="C537" s="428">
        <v>2200</v>
      </c>
      <c r="D537" s="429">
        <f t="shared" si="21"/>
        <v>106.8</v>
      </c>
    </row>
    <row r="538" customHeight="1" spans="1:4">
      <c r="A538" s="449" t="s">
        <v>489</v>
      </c>
      <c r="B538" s="430"/>
      <c r="C538" s="431"/>
      <c r="D538" s="429" t="str">
        <f t="shared" si="21"/>
        <v/>
      </c>
    </row>
    <row r="539" customHeight="1" spans="1:4">
      <c r="A539" s="449" t="s">
        <v>490</v>
      </c>
      <c r="B539" s="430">
        <v>2059</v>
      </c>
      <c r="C539" s="431">
        <v>2200</v>
      </c>
      <c r="D539" s="429">
        <f t="shared" si="21"/>
        <v>106.8</v>
      </c>
    </row>
    <row r="540" customHeight="1" spans="1:4">
      <c r="A540" s="449" t="s">
        <v>491</v>
      </c>
      <c r="B540" s="430"/>
      <c r="C540" s="431"/>
      <c r="D540" s="429" t="str">
        <f t="shared" si="21"/>
        <v/>
      </c>
    </row>
    <row r="541" customHeight="1" spans="1:4">
      <c r="A541" s="449" t="s">
        <v>492</v>
      </c>
      <c r="B541" s="427">
        <f>SUM(B542:B544)</f>
        <v>248</v>
      </c>
      <c r="C541" s="428">
        <v>100</v>
      </c>
      <c r="D541" s="429">
        <f t="shared" si="21"/>
        <v>40.3</v>
      </c>
    </row>
    <row r="542" customHeight="1" spans="1:4">
      <c r="A542" s="449" t="s">
        <v>493</v>
      </c>
      <c r="B542" s="430">
        <v>248</v>
      </c>
      <c r="C542" s="431">
        <v>100</v>
      </c>
      <c r="D542" s="429">
        <f t="shared" si="21"/>
        <v>40.3</v>
      </c>
    </row>
    <row r="543" customHeight="1" spans="1:4">
      <c r="A543" s="449" t="s">
        <v>494</v>
      </c>
      <c r="B543" s="430"/>
      <c r="C543" s="431"/>
      <c r="D543" s="429" t="str">
        <f t="shared" si="21"/>
        <v/>
      </c>
    </row>
    <row r="544" customHeight="1" spans="1:4">
      <c r="A544" s="449" t="s">
        <v>495</v>
      </c>
      <c r="B544" s="430"/>
      <c r="C544" s="431"/>
      <c r="D544" s="429" t="str">
        <f t="shared" si="21"/>
        <v/>
      </c>
    </row>
    <row r="545" customHeight="1" spans="1:4">
      <c r="A545" s="449" t="s">
        <v>496</v>
      </c>
      <c r="B545" s="427">
        <f>SUM(B546:B547)</f>
        <v>88</v>
      </c>
      <c r="C545" s="428">
        <v>174</v>
      </c>
      <c r="D545" s="429">
        <f t="shared" si="21"/>
        <v>197.7</v>
      </c>
    </row>
    <row r="546" customHeight="1" spans="1:4">
      <c r="A546" s="449" t="s">
        <v>497</v>
      </c>
      <c r="B546" s="430">
        <v>88</v>
      </c>
      <c r="C546" s="431">
        <v>169</v>
      </c>
      <c r="D546" s="429">
        <f t="shared" si="21"/>
        <v>192</v>
      </c>
    </row>
    <row r="547" customHeight="1" spans="1:4">
      <c r="A547" s="449" t="s">
        <v>498</v>
      </c>
      <c r="B547" s="430"/>
      <c r="C547" s="431">
        <v>5</v>
      </c>
      <c r="D547" s="429" t="str">
        <f t="shared" ref="D547:D565" si="22">IF(B547=0,"",ROUND(C547/B547*100,1))</f>
        <v/>
      </c>
    </row>
    <row r="548" customHeight="1" spans="1:4">
      <c r="A548" s="449" t="s">
        <v>499</v>
      </c>
      <c r="B548" s="427">
        <f>SUM(B549:B556)</f>
        <v>127</v>
      </c>
      <c r="C548" s="428">
        <v>117</v>
      </c>
      <c r="D548" s="429">
        <f t="shared" si="22"/>
        <v>92.1</v>
      </c>
    </row>
    <row r="549" customHeight="1" spans="1:4">
      <c r="A549" s="449" t="s">
        <v>103</v>
      </c>
      <c r="B549" s="430">
        <v>119</v>
      </c>
      <c r="C549" s="431">
        <v>117</v>
      </c>
      <c r="D549" s="429">
        <f t="shared" si="22"/>
        <v>98.3</v>
      </c>
    </row>
    <row r="550" customHeight="1" spans="1:4">
      <c r="A550" s="449" t="s">
        <v>104</v>
      </c>
      <c r="B550" s="430">
        <v>1</v>
      </c>
      <c r="C550" s="431"/>
      <c r="D550" s="429">
        <f t="shared" si="22"/>
        <v>0</v>
      </c>
    </row>
    <row r="551" customHeight="1" spans="1:4">
      <c r="A551" s="449" t="s">
        <v>105</v>
      </c>
      <c r="B551" s="430"/>
      <c r="C551" s="431"/>
      <c r="D551" s="429" t="str">
        <f t="shared" si="22"/>
        <v/>
      </c>
    </row>
    <row r="552" customHeight="1" spans="1:4">
      <c r="A552" s="449" t="s">
        <v>144</v>
      </c>
      <c r="B552" s="430"/>
      <c r="C552" s="431"/>
      <c r="D552" s="429" t="str">
        <f t="shared" si="22"/>
        <v/>
      </c>
    </row>
    <row r="553" customHeight="1" spans="1:4">
      <c r="A553" s="449" t="s">
        <v>500</v>
      </c>
      <c r="B553" s="430"/>
      <c r="C553" s="431"/>
      <c r="D553" s="429" t="str">
        <f t="shared" si="22"/>
        <v/>
      </c>
    </row>
    <row r="554" customHeight="1" spans="1:4">
      <c r="A554" s="449" t="s">
        <v>501</v>
      </c>
      <c r="B554" s="430"/>
      <c r="C554" s="431"/>
      <c r="D554" s="429" t="str">
        <f t="shared" si="22"/>
        <v/>
      </c>
    </row>
    <row r="555" customHeight="1" spans="1:4">
      <c r="A555" s="449" t="s">
        <v>112</v>
      </c>
      <c r="B555" s="430"/>
      <c r="C555" s="431"/>
      <c r="D555" s="429" t="str">
        <f t="shared" si="22"/>
        <v/>
      </c>
    </row>
    <row r="556" customHeight="1" spans="1:4">
      <c r="A556" s="449" t="s">
        <v>502</v>
      </c>
      <c r="B556" s="430">
        <v>7</v>
      </c>
      <c r="C556" s="431"/>
      <c r="D556" s="429">
        <f t="shared" si="22"/>
        <v>0</v>
      </c>
    </row>
    <row r="557" customHeight="1" spans="1:4">
      <c r="A557" s="449" t="s">
        <v>503</v>
      </c>
      <c r="B557" s="430"/>
      <c r="C557" s="431"/>
      <c r="D557" s="429" t="str">
        <f t="shared" si="22"/>
        <v/>
      </c>
    </row>
    <row r="558" customHeight="1" spans="1:4">
      <c r="A558" s="449" t="s">
        <v>504</v>
      </c>
      <c r="B558" s="435"/>
      <c r="C558" s="436">
        <v>4</v>
      </c>
      <c r="D558" s="429" t="str">
        <f t="shared" si="22"/>
        <v/>
      </c>
    </row>
    <row r="559" customHeight="1" spans="1:4">
      <c r="A559" s="449" t="s">
        <v>505</v>
      </c>
      <c r="B559" s="430"/>
      <c r="C559" s="431">
        <v>4</v>
      </c>
      <c r="D559" s="429" t="str">
        <f t="shared" si="22"/>
        <v/>
      </c>
    </row>
    <row r="560" customHeight="1" spans="1:4">
      <c r="A560" s="449" t="s">
        <v>506</v>
      </c>
      <c r="B560" s="430"/>
      <c r="C560" s="431"/>
      <c r="D560" s="429" t="str">
        <f t="shared" si="22"/>
        <v/>
      </c>
    </row>
    <row r="561" customHeight="1" spans="1:4">
      <c r="A561" s="451" t="s">
        <v>507</v>
      </c>
      <c r="B561" s="430"/>
      <c r="C561" s="431">
        <v>500</v>
      </c>
      <c r="D561" s="429" t="str">
        <f t="shared" si="22"/>
        <v/>
      </c>
    </row>
    <row r="562" s="411" customFormat="1" customHeight="1" spans="1:4">
      <c r="A562" s="451" t="s">
        <v>508</v>
      </c>
      <c r="B562" s="430"/>
      <c r="C562" s="431">
        <v>500</v>
      </c>
      <c r="D562" s="429" t="str">
        <f t="shared" si="22"/>
        <v/>
      </c>
    </row>
    <row r="563" customHeight="1" spans="1:4">
      <c r="A563" s="449" t="s">
        <v>509</v>
      </c>
      <c r="B563" s="430"/>
      <c r="C563" s="431"/>
      <c r="D563" s="429" t="str">
        <f t="shared" si="22"/>
        <v/>
      </c>
    </row>
    <row r="564" customHeight="1" spans="1:4">
      <c r="A564" s="450" t="s">
        <v>510</v>
      </c>
      <c r="B564" s="423">
        <f>B565+B575+B579++B588+B593+B600+B601+B607</f>
        <v>467</v>
      </c>
      <c r="C564" s="424">
        <v>437</v>
      </c>
      <c r="D564" s="429">
        <f t="shared" si="22"/>
        <v>93.6</v>
      </c>
    </row>
    <row r="565" customHeight="1" spans="1:4">
      <c r="A565" s="449" t="s">
        <v>511</v>
      </c>
      <c r="B565" s="427"/>
      <c r="C565" s="428">
        <v>18</v>
      </c>
      <c r="D565" s="429" t="str">
        <f t="shared" si="22"/>
        <v/>
      </c>
    </row>
    <row r="566" customHeight="1" spans="1:4">
      <c r="A566" s="449" t="s">
        <v>103</v>
      </c>
      <c r="B566" s="430"/>
      <c r="C566" s="431"/>
      <c r="D566" s="429" t="str">
        <f t="shared" ref="D566:D629" si="23">IF(B566=0,"",ROUND(C566/B566*100,1))</f>
        <v/>
      </c>
    </row>
    <row r="567" customHeight="1" spans="1:4">
      <c r="A567" s="449" t="s">
        <v>104</v>
      </c>
      <c r="B567" s="430"/>
      <c r="C567" s="431"/>
      <c r="D567" s="429" t="str">
        <f t="shared" si="23"/>
        <v/>
      </c>
    </row>
    <row r="568" customHeight="1" spans="1:4">
      <c r="A568" s="449" t="s">
        <v>105</v>
      </c>
      <c r="B568" s="430"/>
      <c r="C568" s="431"/>
      <c r="D568" s="429" t="str">
        <f t="shared" si="23"/>
        <v/>
      </c>
    </row>
    <row r="569" customHeight="1" spans="1:4">
      <c r="A569" s="449" t="s">
        <v>512</v>
      </c>
      <c r="B569" s="430"/>
      <c r="C569" s="431"/>
      <c r="D569" s="429" t="str">
        <f t="shared" si="23"/>
        <v/>
      </c>
    </row>
    <row r="570" customHeight="1" spans="1:4">
      <c r="A570" s="449" t="s">
        <v>513</v>
      </c>
      <c r="B570" s="430"/>
      <c r="C570" s="431"/>
      <c r="D570" s="429" t="str">
        <f t="shared" si="23"/>
        <v/>
      </c>
    </row>
    <row r="571" customHeight="1" spans="1:4">
      <c r="A571" s="449" t="s">
        <v>514</v>
      </c>
      <c r="B571" s="430"/>
      <c r="C571" s="431"/>
      <c r="D571" s="429" t="str">
        <f t="shared" si="23"/>
        <v/>
      </c>
    </row>
    <row r="572" customHeight="1" spans="1:4">
      <c r="A572" s="449" t="s">
        <v>515</v>
      </c>
      <c r="B572" s="430"/>
      <c r="C572" s="431"/>
      <c r="D572" s="429" t="str">
        <f t="shared" si="23"/>
        <v/>
      </c>
    </row>
    <row r="573" customHeight="1" spans="1:4">
      <c r="A573" s="449" t="s">
        <v>516</v>
      </c>
      <c r="B573" s="430"/>
      <c r="C573" s="431"/>
      <c r="D573" s="429" t="str">
        <f t="shared" si="23"/>
        <v/>
      </c>
    </row>
    <row r="574" customHeight="1" spans="1:4">
      <c r="A574" s="449" t="s">
        <v>517</v>
      </c>
      <c r="B574" s="430"/>
      <c r="C574" s="431">
        <v>18</v>
      </c>
      <c r="D574" s="429" t="str">
        <f t="shared" si="23"/>
        <v/>
      </c>
    </row>
    <row r="575" customHeight="1" spans="1:4">
      <c r="A575" s="449" t="s">
        <v>518</v>
      </c>
      <c r="B575" s="427"/>
      <c r="C575" s="428"/>
      <c r="D575" s="429" t="str">
        <f t="shared" si="23"/>
        <v/>
      </c>
    </row>
    <row r="576" customHeight="1" spans="1:4">
      <c r="A576" s="449" t="s">
        <v>519</v>
      </c>
      <c r="B576" s="430"/>
      <c r="C576" s="431"/>
      <c r="D576" s="429" t="str">
        <f t="shared" si="23"/>
        <v/>
      </c>
    </row>
    <row r="577" customHeight="1" spans="1:4">
      <c r="A577" s="449" t="s">
        <v>520</v>
      </c>
      <c r="B577" s="430"/>
      <c r="C577" s="431"/>
      <c r="D577" s="429" t="str">
        <f t="shared" si="23"/>
        <v/>
      </c>
    </row>
    <row r="578" customHeight="1" spans="1:4">
      <c r="A578" s="449" t="s">
        <v>521</v>
      </c>
      <c r="B578" s="430"/>
      <c r="C578" s="431"/>
      <c r="D578" s="429" t="str">
        <f t="shared" si="23"/>
        <v/>
      </c>
    </row>
    <row r="579" customHeight="1" spans="1:4">
      <c r="A579" s="449" t="s">
        <v>522</v>
      </c>
      <c r="B579" s="427">
        <f>SUM(B580:B587)</f>
        <v>417</v>
      </c>
      <c r="C579" s="428">
        <v>419</v>
      </c>
      <c r="D579" s="429">
        <f t="shared" si="23"/>
        <v>100.5</v>
      </c>
    </row>
    <row r="580" customHeight="1" spans="1:4">
      <c r="A580" s="449" t="s">
        <v>523</v>
      </c>
      <c r="B580" s="430">
        <v>417</v>
      </c>
      <c r="C580" s="431">
        <v>419</v>
      </c>
      <c r="D580" s="429">
        <f t="shared" si="23"/>
        <v>100.5</v>
      </c>
    </row>
    <row r="581" customHeight="1" spans="1:4">
      <c r="A581" s="449" t="s">
        <v>524</v>
      </c>
      <c r="B581" s="430"/>
      <c r="C581" s="431"/>
      <c r="D581" s="429" t="str">
        <f t="shared" si="23"/>
        <v/>
      </c>
    </row>
    <row r="582" customHeight="1" spans="1:4">
      <c r="A582" s="449" t="s">
        <v>525</v>
      </c>
      <c r="B582" s="430"/>
      <c r="C582" s="431"/>
      <c r="D582" s="429" t="str">
        <f t="shared" si="23"/>
        <v/>
      </c>
    </row>
    <row r="583" customHeight="1" spans="1:4">
      <c r="A583" s="449" t="s">
        <v>526</v>
      </c>
      <c r="B583" s="430"/>
      <c r="C583" s="431"/>
      <c r="D583" s="429" t="str">
        <f t="shared" si="23"/>
        <v/>
      </c>
    </row>
    <row r="584" customHeight="1" spans="1:4">
      <c r="A584" s="449" t="s">
        <v>527</v>
      </c>
      <c r="B584" s="430"/>
      <c r="C584" s="431"/>
      <c r="D584" s="429" t="str">
        <f t="shared" si="23"/>
        <v/>
      </c>
    </row>
    <row r="585" customHeight="1" spans="1:4">
      <c r="A585" s="449" t="s">
        <v>528</v>
      </c>
      <c r="B585" s="430"/>
      <c r="C585" s="431"/>
      <c r="D585" s="429" t="str">
        <f t="shared" si="23"/>
        <v/>
      </c>
    </row>
    <row r="586" customHeight="1" spans="1:4">
      <c r="A586" s="449" t="s">
        <v>529</v>
      </c>
      <c r="B586" s="430"/>
      <c r="C586" s="431"/>
      <c r="D586" s="429" t="str">
        <f t="shared" si="23"/>
        <v/>
      </c>
    </row>
    <row r="587" customHeight="1" spans="1:4">
      <c r="A587" s="449" t="s">
        <v>530</v>
      </c>
      <c r="B587" s="430"/>
      <c r="C587" s="431"/>
      <c r="D587" s="429" t="str">
        <f t="shared" si="23"/>
        <v/>
      </c>
    </row>
    <row r="588" customHeight="1" spans="1:4">
      <c r="A588" s="449" t="s">
        <v>531</v>
      </c>
      <c r="B588" s="427"/>
      <c r="C588" s="428"/>
      <c r="D588" s="429" t="str">
        <f t="shared" si="23"/>
        <v/>
      </c>
    </row>
    <row r="589" customHeight="1" spans="1:4">
      <c r="A589" s="449" t="s">
        <v>532</v>
      </c>
      <c r="B589" s="430"/>
      <c r="C589" s="431"/>
      <c r="D589" s="429" t="str">
        <f t="shared" si="23"/>
        <v/>
      </c>
    </row>
    <row r="590" customHeight="1" spans="1:4">
      <c r="A590" s="449" t="s">
        <v>533</v>
      </c>
      <c r="B590" s="430"/>
      <c r="C590" s="431"/>
      <c r="D590" s="429" t="str">
        <f t="shared" si="23"/>
        <v/>
      </c>
    </row>
    <row r="591" customHeight="1" spans="1:4">
      <c r="A591" s="449" t="s">
        <v>534</v>
      </c>
      <c r="B591" s="430"/>
      <c r="C591" s="431"/>
      <c r="D591" s="429" t="str">
        <f t="shared" si="23"/>
        <v/>
      </c>
    </row>
    <row r="592" customHeight="1" spans="1:4">
      <c r="A592" s="449" t="s">
        <v>535</v>
      </c>
      <c r="B592" s="430"/>
      <c r="C592" s="431"/>
      <c r="D592" s="429" t="str">
        <f t="shared" si="23"/>
        <v/>
      </c>
    </row>
    <row r="593" customHeight="1" spans="1:4">
      <c r="A593" s="449" t="s">
        <v>536</v>
      </c>
      <c r="B593" s="427"/>
      <c r="C593" s="428"/>
      <c r="D593" s="429" t="str">
        <f t="shared" si="23"/>
        <v/>
      </c>
    </row>
    <row r="594" customHeight="1" spans="1:4">
      <c r="A594" s="449" t="s">
        <v>537</v>
      </c>
      <c r="B594" s="430"/>
      <c r="C594" s="431"/>
      <c r="D594" s="429" t="str">
        <f t="shared" si="23"/>
        <v/>
      </c>
    </row>
    <row r="595" customHeight="1" spans="1:4">
      <c r="A595" s="449" t="s">
        <v>538</v>
      </c>
      <c r="B595" s="430"/>
      <c r="C595" s="431"/>
      <c r="D595" s="429" t="str">
        <f t="shared" si="23"/>
        <v/>
      </c>
    </row>
    <row r="596" customHeight="1" spans="1:4">
      <c r="A596" s="449" t="s">
        <v>539</v>
      </c>
      <c r="B596" s="430"/>
      <c r="C596" s="431"/>
      <c r="D596" s="429" t="str">
        <f t="shared" si="23"/>
        <v/>
      </c>
    </row>
    <row r="597" customHeight="1" spans="1:4">
      <c r="A597" s="449" t="s">
        <v>540</v>
      </c>
      <c r="B597" s="430"/>
      <c r="C597" s="431"/>
      <c r="D597" s="429" t="str">
        <f t="shared" si="23"/>
        <v/>
      </c>
    </row>
    <row r="598" customHeight="1" spans="1:4">
      <c r="A598" s="449" t="s">
        <v>541</v>
      </c>
      <c r="B598" s="430"/>
      <c r="C598" s="431"/>
      <c r="D598" s="429" t="str">
        <f t="shared" si="23"/>
        <v/>
      </c>
    </row>
    <row r="599" customHeight="1" spans="1:4">
      <c r="A599" s="449" t="s">
        <v>542</v>
      </c>
      <c r="B599" s="430"/>
      <c r="C599" s="431"/>
      <c r="D599" s="429" t="str">
        <f t="shared" si="23"/>
        <v/>
      </c>
    </row>
    <row r="600" customHeight="1" spans="1:4">
      <c r="A600" s="449" t="s">
        <v>543</v>
      </c>
      <c r="B600" s="430">
        <v>50</v>
      </c>
      <c r="C600" s="431"/>
      <c r="D600" s="429">
        <f t="shared" si="23"/>
        <v>0</v>
      </c>
    </row>
    <row r="601" customHeight="1" spans="1:4">
      <c r="A601" s="449" t="s">
        <v>544</v>
      </c>
      <c r="B601" s="427"/>
      <c r="C601" s="428"/>
      <c r="D601" s="429" t="str">
        <f t="shared" si="23"/>
        <v/>
      </c>
    </row>
    <row r="602" customHeight="1" spans="1:4">
      <c r="A602" s="449" t="s">
        <v>545</v>
      </c>
      <c r="B602" s="430"/>
      <c r="C602" s="431"/>
      <c r="D602" s="429" t="str">
        <f t="shared" si="23"/>
        <v/>
      </c>
    </row>
    <row r="603" customHeight="1" spans="1:4">
      <c r="A603" s="449" t="s">
        <v>546</v>
      </c>
      <c r="B603" s="430"/>
      <c r="C603" s="431"/>
      <c r="D603" s="429" t="str">
        <f t="shared" si="23"/>
        <v/>
      </c>
    </row>
    <row r="604" customHeight="1" spans="1:4">
      <c r="A604" s="449" t="s">
        <v>547</v>
      </c>
      <c r="B604" s="430"/>
      <c r="C604" s="431"/>
      <c r="D604" s="429" t="str">
        <f t="shared" si="23"/>
        <v/>
      </c>
    </row>
    <row r="605" customHeight="1" spans="1:4">
      <c r="A605" s="449" t="s">
        <v>548</v>
      </c>
      <c r="B605" s="430"/>
      <c r="C605" s="431"/>
      <c r="D605" s="429" t="str">
        <f t="shared" si="23"/>
        <v/>
      </c>
    </row>
    <row r="606" s="411" customFormat="1" customHeight="1" spans="1:4">
      <c r="A606" s="449" t="s">
        <v>549</v>
      </c>
      <c r="B606" s="430"/>
      <c r="C606" s="431"/>
      <c r="D606" s="429" t="str">
        <f t="shared" si="23"/>
        <v/>
      </c>
    </row>
    <row r="607" customHeight="1" spans="1:4">
      <c r="A607" s="449" t="s">
        <v>550</v>
      </c>
      <c r="B607" s="430"/>
      <c r="C607" s="431"/>
      <c r="D607" s="429" t="str">
        <f t="shared" si="23"/>
        <v/>
      </c>
    </row>
    <row r="608" customHeight="1" spans="1:4">
      <c r="A608" s="450" t="s">
        <v>551</v>
      </c>
      <c r="B608" s="423">
        <f>B609+B620+B621+B624+B625+B626</f>
        <v>15230</v>
      </c>
      <c r="C608" s="424">
        <v>11011</v>
      </c>
      <c r="D608" s="429">
        <f t="shared" si="23"/>
        <v>72.3</v>
      </c>
    </row>
    <row r="609" customHeight="1" spans="1:4">
      <c r="A609" s="449" t="s">
        <v>552</v>
      </c>
      <c r="B609" s="427">
        <f>SUM(B610:B619)</f>
        <v>1800</v>
      </c>
      <c r="C609" s="428">
        <v>1593</v>
      </c>
      <c r="D609" s="429">
        <f t="shared" si="23"/>
        <v>88.5</v>
      </c>
    </row>
    <row r="610" customHeight="1" spans="1:4">
      <c r="A610" s="449" t="s">
        <v>103</v>
      </c>
      <c r="B610" s="430">
        <v>237</v>
      </c>
      <c r="C610" s="431">
        <v>259</v>
      </c>
      <c r="D610" s="429">
        <f t="shared" si="23"/>
        <v>109.3</v>
      </c>
    </row>
    <row r="611" customHeight="1" spans="1:4">
      <c r="A611" s="449" t="s">
        <v>104</v>
      </c>
      <c r="B611" s="430"/>
      <c r="C611" s="431">
        <v>26</v>
      </c>
      <c r="D611" s="429" t="str">
        <f t="shared" si="23"/>
        <v/>
      </c>
    </row>
    <row r="612" customHeight="1" spans="1:4">
      <c r="A612" s="449" t="s">
        <v>105</v>
      </c>
      <c r="B612" s="430"/>
      <c r="C612" s="431"/>
      <c r="D612" s="429" t="str">
        <f t="shared" si="23"/>
        <v/>
      </c>
    </row>
    <row r="613" customHeight="1" spans="1:4">
      <c r="A613" s="449" t="s">
        <v>553</v>
      </c>
      <c r="B613" s="430">
        <v>1514</v>
      </c>
      <c r="C613" s="431">
        <v>1202</v>
      </c>
      <c r="D613" s="429">
        <f t="shared" si="23"/>
        <v>79.4</v>
      </c>
    </row>
    <row r="614" customHeight="1" spans="1:4">
      <c r="A614" s="449" t="s">
        <v>554</v>
      </c>
      <c r="B614" s="430"/>
      <c r="C614" s="431"/>
      <c r="D614" s="429" t="str">
        <f t="shared" si="23"/>
        <v/>
      </c>
    </row>
    <row r="615" customHeight="1" spans="1:4">
      <c r="A615" s="449" t="s">
        <v>555</v>
      </c>
      <c r="B615" s="430"/>
      <c r="C615" s="431"/>
      <c r="D615" s="429" t="str">
        <f t="shared" si="23"/>
        <v/>
      </c>
    </row>
    <row r="616" customHeight="1" spans="1:4">
      <c r="A616" s="449" t="s">
        <v>556</v>
      </c>
      <c r="B616" s="430"/>
      <c r="C616" s="431"/>
      <c r="D616" s="429" t="str">
        <f t="shared" si="23"/>
        <v/>
      </c>
    </row>
    <row r="617" customHeight="1" spans="1:4">
      <c r="A617" s="449" t="s">
        <v>557</v>
      </c>
      <c r="B617" s="430"/>
      <c r="C617" s="431"/>
      <c r="D617" s="429" t="str">
        <f t="shared" si="23"/>
        <v/>
      </c>
    </row>
    <row r="618" customHeight="1" spans="1:4">
      <c r="A618" s="449" t="s">
        <v>558</v>
      </c>
      <c r="B618" s="430"/>
      <c r="C618" s="431"/>
      <c r="D618" s="429" t="str">
        <f t="shared" si="23"/>
        <v/>
      </c>
    </row>
    <row r="619" customHeight="1" spans="1:4">
      <c r="A619" s="449" t="s">
        <v>559</v>
      </c>
      <c r="B619" s="430">
        <v>49</v>
      </c>
      <c r="C619" s="431">
        <v>106</v>
      </c>
      <c r="D619" s="429">
        <f t="shared" si="23"/>
        <v>216.3</v>
      </c>
    </row>
    <row r="620" customHeight="1" spans="1:4">
      <c r="A620" s="449" t="s">
        <v>560</v>
      </c>
      <c r="B620" s="430"/>
      <c r="C620" s="431"/>
      <c r="D620" s="429" t="str">
        <f t="shared" si="23"/>
        <v/>
      </c>
    </row>
    <row r="621" customHeight="1" spans="1:4">
      <c r="A621" s="449" t="s">
        <v>561</v>
      </c>
      <c r="B621" s="427">
        <f>SUM(B622:B623)</f>
        <v>2815</v>
      </c>
      <c r="C621" s="428">
        <v>0</v>
      </c>
      <c r="D621" s="429">
        <f t="shared" si="23"/>
        <v>0</v>
      </c>
    </row>
    <row r="622" customHeight="1" spans="1:4">
      <c r="A622" s="449" t="s">
        <v>562</v>
      </c>
      <c r="B622" s="430"/>
      <c r="C622" s="431"/>
      <c r="D622" s="429" t="str">
        <f t="shared" si="23"/>
        <v/>
      </c>
    </row>
    <row r="623" customHeight="1" spans="1:4">
      <c r="A623" s="449" t="s">
        <v>563</v>
      </c>
      <c r="B623" s="430">
        <v>2815</v>
      </c>
      <c r="C623" s="431"/>
      <c r="D623" s="429">
        <f t="shared" si="23"/>
        <v>0</v>
      </c>
    </row>
    <row r="624" customHeight="1" spans="1:4">
      <c r="A624" s="449" t="s">
        <v>564</v>
      </c>
      <c r="B624" s="430">
        <v>5275</v>
      </c>
      <c r="C624" s="431">
        <v>8862</v>
      </c>
      <c r="D624" s="429">
        <f t="shared" si="23"/>
        <v>168</v>
      </c>
    </row>
    <row r="625" s="411" customFormat="1" customHeight="1" spans="1:4">
      <c r="A625" s="449" t="s">
        <v>565</v>
      </c>
      <c r="B625" s="430"/>
      <c r="C625" s="431"/>
      <c r="D625" s="429" t="str">
        <f t="shared" si="23"/>
        <v/>
      </c>
    </row>
    <row r="626" customHeight="1" spans="1:4">
      <c r="A626" s="449" t="s">
        <v>566</v>
      </c>
      <c r="B626" s="430">
        <v>5340</v>
      </c>
      <c r="C626" s="431">
        <v>556</v>
      </c>
      <c r="D626" s="429">
        <f t="shared" si="23"/>
        <v>10.4</v>
      </c>
    </row>
    <row r="627" customHeight="1" spans="1:4">
      <c r="A627" s="450" t="s">
        <v>567</v>
      </c>
      <c r="B627" s="423">
        <f>B628++B656+B681+B709+B720+B727+B734+B737</f>
        <v>4844</v>
      </c>
      <c r="C627" s="424">
        <v>2787</v>
      </c>
      <c r="D627" s="429">
        <f t="shared" si="23"/>
        <v>57.5</v>
      </c>
    </row>
    <row r="628" customHeight="1" spans="1:4">
      <c r="A628" s="449" t="s">
        <v>568</v>
      </c>
      <c r="B628" s="427">
        <f>SUM(B629:B655)</f>
        <v>2070</v>
      </c>
      <c r="C628" s="428">
        <v>988</v>
      </c>
      <c r="D628" s="429">
        <f t="shared" si="23"/>
        <v>47.7</v>
      </c>
    </row>
    <row r="629" customHeight="1" spans="1:4">
      <c r="A629" s="449" t="s">
        <v>103</v>
      </c>
      <c r="B629" s="430">
        <v>317</v>
      </c>
      <c r="C629" s="431">
        <v>343</v>
      </c>
      <c r="D629" s="429">
        <f t="shared" si="23"/>
        <v>108.2</v>
      </c>
    </row>
    <row r="630" customHeight="1" spans="1:4">
      <c r="A630" s="449" t="s">
        <v>104</v>
      </c>
      <c r="B630" s="430"/>
      <c r="C630" s="431"/>
      <c r="D630" s="429" t="str">
        <f t="shared" ref="D630:D693" si="24">IF(B630=0,"",ROUND(C630/B630*100,1))</f>
        <v/>
      </c>
    </row>
    <row r="631" customHeight="1" spans="1:4">
      <c r="A631" s="449" t="s">
        <v>105</v>
      </c>
      <c r="B631" s="430"/>
      <c r="C631" s="431"/>
      <c r="D631" s="429" t="str">
        <f t="shared" si="24"/>
        <v/>
      </c>
    </row>
    <row r="632" customHeight="1" spans="1:4">
      <c r="A632" s="449" t="s">
        <v>112</v>
      </c>
      <c r="B632" s="430"/>
      <c r="C632" s="431"/>
      <c r="D632" s="429" t="str">
        <f t="shared" si="24"/>
        <v/>
      </c>
    </row>
    <row r="633" customHeight="1" spans="1:4">
      <c r="A633" s="449" t="s">
        <v>569</v>
      </c>
      <c r="B633" s="430"/>
      <c r="C633" s="431"/>
      <c r="D633" s="429" t="str">
        <f t="shared" si="24"/>
        <v/>
      </c>
    </row>
    <row r="634" customHeight="1" spans="1:4">
      <c r="A634" s="449" t="s">
        <v>570</v>
      </c>
      <c r="B634" s="430"/>
      <c r="C634" s="431"/>
      <c r="D634" s="429" t="str">
        <f t="shared" si="24"/>
        <v/>
      </c>
    </row>
    <row r="635" customHeight="1" spans="1:4">
      <c r="A635" s="449" t="s">
        <v>571</v>
      </c>
      <c r="B635" s="430">
        <v>19</v>
      </c>
      <c r="C635" s="431">
        <v>10</v>
      </c>
      <c r="D635" s="429">
        <f t="shared" si="24"/>
        <v>52.6</v>
      </c>
    </row>
    <row r="636" customHeight="1" spans="1:4">
      <c r="A636" s="449" t="s">
        <v>572</v>
      </c>
      <c r="B636" s="430">
        <v>3</v>
      </c>
      <c r="C636" s="431"/>
      <c r="D636" s="429">
        <f t="shared" si="24"/>
        <v>0</v>
      </c>
    </row>
    <row r="637" customHeight="1" spans="1:4">
      <c r="A637" s="449" t="s">
        <v>573</v>
      </c>
      <c r="B637" s="430"/>
      <c r="C637" s="431"/>
      <c r="D637" s="429" t="str">
        <f t="shared" si="24"/>
        <v/>
      </c>
    </row>
    <row r="638" customHeight="1" spans="1:4">
      <c r="A638" s="449" t="s">
        <v>574</v>
      </c>
      <c r="B638" s="430"/>
      <c r="C638" s="431"/>
      <c r="D638" s="429" t="str">
        <f t="shared" si="24"/>
        <v/>
      </c>
    </row>
    <row r="639" customHeight="1" spans="1:4">
      <c r="A639" s="449" t="s">
        <v>575</v>
      </c>
      <c r="B639" s="430"/>
      <c r="C639" s="431"/>
      <c r="D639" s="429" t="str">
        <f t="shared" si="24"/>
        <v/>
      </c>
    </row>
    <row r="640" customHeight="1" spans="1:4">
      <c r="A640" s="449" t="s">
        <v>576</v>
      </c>
      <c r="B640" s="430"/>
      <c r="C640" s="431"/>
      <c r="D640" s="429" t="str">
        <f t="shared" si="24"/>
        <v/>
      </c>
    </row>
    <row r="641" customHeight="1" spans="1:4">
      <c r="A641" s="449" t="s">
        <v>577</v>
      </c>
      <c r="B641" s="430">
        <v>13</v>
      </c>
      <c r="C641" s="431">
        <v>2</v>
      </c>
      <c r="D641" s="429">
        <f t="shared" si="24"/>
        <v>15.4</v>
      </c>
    </row>
    <row r="642" customHeight="1" spans="1:4">
      <c r="A642" s="449" t="s">
        <v>578</v>
      </c>
      <c r="B642" s="430">
        <v>342</v>
      </c>
      <c r="C642" s="431"/>
      <c r="D642" s="429">
        <f t="shared" si="24"/>
        <v>0</v>
      </c>
    </row>
    <row r="643" customHeight="1" spans="1:4">
      <c r="A643" s="449" t="s">
        <v>579</v>
      </c>
      <c r="B643" s="430"/>
      <c r="C643" s="431"/>
      <c r="D643" s="429" t="str">
        <f t="shared" si="24"/>
        <v/>
      </c>
    </row>
    <row r="644" customHeight="1" spans="1:4">
      <c r="A644" s="449" t="s">
        <v>580</v>
      </c>
      <c r="B644" s="430">
        <v>190</v>
      </c>
      <c r="C644" s="431">
        <v>53</v>
      </c>
      <c r="D644" s="429">
        <f t="shared" si="24"/>
        <v>27.9</v>
      </c>
    </row>
    <row r="645" customHeight="1" spans="1:4">
      <c r="A645" s="449" t="s">
        <v>581</v>
      </c>
      <c r="B645" s="430"/>
      <c r="C645" s="431"/>
      <c r="D645" s="429" t="str">
        <f t="shared" si="24"/>
        <v/>
      </c>
    </row>
    <row r="646" customHeight="1" spans="1:4">
      <c r="A646" s="449" t="s">
        <v>582</v>
      </c>
      <c r="B646" s="430"/>
      <c r="C646" s="431"/>
      <c r="D646" s="429" t="str">
        <f t="shared" si="24"/>
        <v/>
      </c>
    </row>
    <row r="647" customHeight="1" spans="1:4">
      <c r="A647" s="449" t="s">
        <v>583</v>
      </c>
      <c r="B647" s="430"/>
      <c r="C647" s="431"/>
      <c r="D647" s="429" t="str">
        <f t="shared" si="24"/>
        <v/>
      </c>
    </row>
    <row r="648" customHeight="1" spans="1:4">
      <c r="A648" s="449" t="s">
        <v>584</v>
      </c>
      <c r="B648" s="430"/>
      <c r="C648" s="431"/>
      <c r="D648" s="429" t="str">
        <f t="shared" si="24"/>
        <v/>
      </c>
    </row>
    <row r="649" customHeight="1" spans="1:4">
      <c r="A649" s="449" t="s">
        <v>585</v>
      </c>
      <c r="B649" s="430"/>
      <c r="C649" s="431"/>
      <c r="D649" s="429" t="str">
        <f t="shared" si="24"/>
        <v/>
      </c>
    </row>
    <row r="650" customHeight="1" spans="1:4">
      <c r="A650" s="449" t="s">
        <v>586</v>
      </c>
      <c r="B650" s="430"/>
      <c r="C650" s="431"/>
      <c r="D650" s="429" t="str">
        <f t="shared" si="24"/>
        <v/>
      </c>
    </row>
    <row r="651" customHeight="1" spans="1:4">
      <c r="A651" s="449" t="s">
        <v>587</v>
      </c>
      <c r="B651" s="430"/>
      <c r="C651" s="431"/>
      <c r="D651" s="429" t="str">
        <f t="shared" si="24"/>
        <v/>
      </c>
    </row>
    <row r="652" customHeight="1" spans="1:4">
      <c r="A652" s="449" t="s">
        <v>588</v>
      </c>
      <c r="B652" s="430"/>
      <c r="C652" s="431"/>
      <c r="D652" s="429" t="str">
        <f t="shared" si="24"/>
        <v/>
      </c>
    </row>
    <row r="653" customHeight="1" spans="1:4">
      <c r="A653" s="449" t="s">
        <v>589</v>
      </c>
      <c r="B653" s="430">
        <v>1123</v>
      </c>
      <c r="C653" s="431">
        <v>206</v>
      </c>
      <c r="D653" s="429">
        <f t="shared" si="24"/>
        <v>18.3</v>
      </c>
    </row>
    <row r="654" customHeight="1" spans="1:4">
      <c r="A654" s="449" t="s">
        <v>590</v>
      </c>
      <c r="B654" s="430"/>
      <c r="C654" s="431"/>
      <c r="D654" s="429" t="str">
        <f t="shared" si="24"/>
        <v/>
      </c>
    </row>
    <row r="655" customHeight="1" spans="1:4">
      <c r="A655" s="449" t="s">
        <v>591</v>
      </c>
      <c r="B655" s="430">
        <v>63</v>
      </c>
      <c r="C655" s="431">
        <v>374</v>
      </c>
      <c r="D655" s="429">
        <f t="shared" si="24"/>
        <v>593.7</v>
      </c>
    </row>
    <row r="656" customHeight="1" spans="1:4">
      <c r="A656" s="449" t="s">
        <v>592</v>
      </c>
      <c r="B656" s="427">
        <f>SUM(B657:B680)</f>
        <v>200</v>
      </c>
      <c r="C656" s="428">
        <v>0</v>
      </c>
      <c r="D656" s="429">
        <f t="shared" si="24"/>
        <v>0</v>
      </c>
    </row>
    <row r="657" customHeight="1" spans="1:4">
      <c r="A657" s="449" t="s">
        <v>103</v>
      </c>
      <c r="B657" s="430"/>
      <c r="C657" s="431"/>
      <c r="D657" s="429" t="str">
        <f t="shared" si="24"/>
        <v/>
      </c>
    </row>
    <row r="658" customHeight="1" spans="1:4">
      <c r="A658" s="449" t="s">
        <v>104</v>
      </c>
      <c r="B658" s="430"/>
      <c r="C658" s="431"/>
      <c r="D658" s="429" t="str">
        <f t="shared" si="24"/>
        <v/>
      </c>
    </row>
    <row r="659" customHeight="1" spans="1:4">
      <c r="A659" s="449" t="s">
        <v>105</v>
      </c>
      <c r="B659" s="430"/>
      <c r="C659" s="431"/>
      <c r="D659" s="429" t="str">
        <f t="shared" si="24"/>
        <v/>
      </c>
    </row>
    <row r="660" customHeight="1" spans="1:4">
      <c r="A660" s="449" t="s">
        <v>593</v>
      </c>
      <c r="B660" s="430"/>
      <c r="C660" s="431"/>
      <c r="D660" s="429" t="str">
        <f t="shared" si="24"/>
        <v/>
      </c>
    </row>
    <row r="661" customHeight="1" spans="1:4">
      <c r="A661" s="449" t="s">
        <v>594</v>
      </c>
      <c r="B661" s="430"/>
      <c r="C661" s="431"/>
      <c r="D661" s="429" t="str">
        <f t="shared" si="24"/>
        <v/>
      </c>
    </row>
    <row r="662" customHeight="1" spans="1:4">
      <c r="A662" s="449" t="s">
        <v>595</v>
      </c>
      <c r="B662" s="430"/>
      <c r="C662" s="431"/>
      <c r="D662" s="429" t="str">
        <f t="shared" si="24"/>
        <v/>
      </c>
    </row>
    <row r="663" customHeight="1" spans="1:4">
      <c r="A663" s="449" t="s">
        <v>596</v>
      </c>
      <c r="B663" s="430"/>
      <c r="C663" s="431"/>
      <c r="D663" s="429" t="str">
        <f t="shared" si="24"/>
        <v/>
      </c>
    </row>
    <row r="664" customHeight="1" spans="1:4">
      <c r="A664" s="449" t="s">
        <v>597</v>
      </c>
      <c r="B664" s="430"/>
      <c r="C664" s="431"/>
      <c r="D664" s="429" t="str">
        <f t="shared" si="24"/>
        <v/>
      </c>
    </row>
    <row r="665" customHeight="1" spans="1:4">
      <c r="A665" s="449" t="s">
        <v>598</v>
      </c>
      <c r="B665" s="430"/>
      <c r="C665" s="431"/>
      <c r="D665" s="429" t="str">
        <f t="shared" si="24"/>
        <v/>
      </c>
    </row>
    <row r="666" customHeight="1" spans="1:4">
      <c r="A666" s="449" t="s">
        <v>599</v>
      </c>
      <c r="B666" s="430"/>
      <c r="C666" s="431"/>
      <c r="D666" s="429" t="str">
        <f t="shared" si="24"/>
        <v/>
      </c>
    </row>
    <row r="667" customHeight="1" spans="1:4">
      <c r="A667" s="449" t="s">
        <v>600</v>
      </c>
      <c r="B667" s="430"/>
      <c r="C667" s="431"/>
      <c r="D667" s="429" t="str">
        <f t="shared" si="24"/>
        <v/>
      </c>
    </row>
    <row r="668" customHeight="1" spans="1:4">
      <c r="A668" s="449" t="s">
        <v>601</v>
      </c>
      <c r="B668" s="430"/>
      <c r="C668" s="431"/>
      <c r="D668" s="429" t="str">
        <f t="shared" si="24"/>
        <v/>
      </c>
    </row>
    <row r="669" customHeight="1" spans="1:4">
      <c r="A669" s="449" t="s">
        <v>602</v>
      </c>
      <c r="B669" s="430"/>
      <c r="C669" s="431"/>
      <c r="D669" s="429" t="str">
        <f t="shared" si="24"/>
        <v/>
      </c>
    </row>
    <row r="670" customHeight="1" spans="1:4">
      <c r="A670" s="449" t="s">
        <v>603</v>
      </c>
      <c r="B670" s="430"/>
      <c r="C670" s="431"/>
      <c r="D670" s="429" t="str">
        <f t="shared" si="24"/>
        <v/>
      </c>
    </row>
    <row r="671" customHeight="1" spans="1:4">
      <c r="A671" s="449" t="s">
        <v>604</v>
      </c>
      <c r="B671" s="430"/>
      <c r="C671" s="431"/>
      <c r="D671" s="429" t="str">
        <f t="shared" si="24"/>
        <v/>
      </c>
    </row>
    <row r="672" customHeight="1" spans="1:4">
      <c r="A672" s="449" t="s">
        <v>605</v>
      </c>
      <c r="B672" s="430"/>
      <c r="C672" s="431"/>
      <c r="D672" s="429" t="str">
        <f t="shared" si="24"/>
        <v/>
      </c>
    </row>
    <row r="673" customHeight="1" spans="1:4">
      <c r="A673" s="449" t="s">
        <v>606</v>
      </c>
      <c r="B673" s="430"/>
      <c r="C673" s="431"/>
      <c r="D673" s="429" t="str">
        <f t="shared" si="24"/>
        <v/>
      </c>
    </row>
    <row r="674" customHeight="1" spans="1:4">
      <c r="A674" s="449" t="s">
        <v>607</v>
      </c>
      <c r="B674" s="430"/>
      <c r="C674" s="431"/>
      <c r="D674" s="429" t="str">
        <f t="shared" si="24"/>
        <v/>
      </c>
    </row>
    <row r="675" customHeight="1" spans="1:4">
      <c r="A675" s="449" t="s">
        <v>608</v>
      </c>
      <c r="B675" s="430"/>
      <c r="C675" s="431"/>
      <c r="D675" s="429" t="str">
        <f t="shared" si="24"/>
        <v/>
      </c>
    </row>
    <row r="676" customHeight="1" spans="1:4">
      <c r="A676" s="449" t="s">
        <v>609</v>
      </c>
      <c r="B676" s="430"/>
      <c r="C676" s="431"/>
      <c r="D676" s="429" t="str">
        <f t="shared" si="24"/>
        <v/>
      </c>
    </row>
    <row r="677" customHeight="1" spans="1:4">
      <c r="A677" s="449" t="s">
        <v>610</v>
      </c>
      <c r="B677" s="430"/>
      <c r="C677" s="431"/>
      <c r="D677" s="429" t="str">
        <f t="shared" si="24"/>
        <v/>
      </c>
    </row>
    <row r="678" customHeight="1" spans="1:4">
      <c r="A678" s="449" t="s">
        <v>611</v>
      </c>
      <c r="B678" s="430"/>
      <c r="C678" s="431"/>
      <c r="D678" s="429" t="str">
        <f t="shared" si="24"/>
        <v/>
      </c>
    </row>
    <row r="679" customHeight="1" spans="1:4">
      <c r="A679" s="449" t="s">
        <v>575</v>
      </c>
      <c r="B679" s="430"/>
      <c r="C679" s="431"/>
      <c r="D679" s="429" t="str">
        <f t="shared" si="24"/>
        <v/>
      </c>
    </row>
    <row r="680" customHeight="1" spans="1:4">
      <c r="A680" s="449" t="s">
        <v>612</v>
      </c>
      <c r="B680" s="430">
        <v>200</v>
      </c>
      <c r="C680" s="431"/>
      <c r="D680" s="429">
        <f t="shared" si="24"/>
        <v>0</v>
      </c>
    </row>
    <row r="681" customHeight="1" spans="1:4">
      <c r="A681" s="449" t="s">
        <v>613</v>
      </c>
      <c r="B681" s="427">
        <f>SUM(B682:B708)</f>
        <v>120</v>
      </c>
      <c r="C681" s="428">
        <v>201</v>
      </c>
      <c r="D681" s="429">
        <f t="shared" si="24"/>
        <v>167.5</v>
      </c>
    </row>
    <row r="682" customHeight="1" spans="1:4">
      <c r="A682" s="449" t="s">
        <v>103</v>
      </c>
      <c r="B682" s="430"/>
      <c r="C682" s="431"/>
      <c r="D682" s="429" t="str">
        <f t="shared" si="24"/>
        <v/>
      </c>
    </row>
    <row r="683" customHeight="1" spans="1:4">
      <c r="A683" s="449" t="s">
        <v>104</v>
      </c>
      <c r="B683" s="430"/>
      <c r="C683" s="431"/>
      <c r="D683" s="429" t="str">
        <f t="shared" si="24"/>
        <v/>
      </c>
    </row>
    <row r="684" customHeight="1" spans="1:4">
      <c r="A684" s="449" t="s">
        <v>105</v>
      </c>
      <c r="B684" s="430"/>
      <c r="C684" s="431"/>
      <c r="D684" s="429" t="str">
        <f t="shared" si="24"/>
        <v/>
      </c>
    </row>
    <row r="685" customHeight="1" spans="1:4">
      <c r="A685" s="449" t="s">
        <v>614</v>
      </c>
      <c r="B685" s="430"/>
      <c r="C685" s="431"/>
      <c r="D685" s="429" t="str">
        <f t="shared" si="24"/>
        <v/>
      </c>
    </row>
    <row r="686" customHeight="1" spans="1:4">
      <c r="A686" s="449" t="s">
        <v>615</v>
      </c>
      <c r="B686" s="430"/>
      <c r="C686" s="431"/>
      <c r="D686" s="429" t="str">
        <f t="shared" si="24"/>
        <v/>
      </c>
    </row>
    <row r="687" customHeight="1" spans="1:4">
      <c r="A687" s="449" t="s">
        <v>616</v>
      </c>
      <c r="B687" s="430">
        <v>2</v>
      </c>
      <c r="C687" s="431"/>
      <c r="D687" s="429">
        <f t="shared" si="24"/>
        <v>0</v>
      </c>
    </row>
    <row r="688" customHeight="1" spans="1:4">
      <c r="A688" s="449" t="s">
        <v>617</v>
      </c>
      <c r="B688" s="430"/>
      <c r="C688" s="431"/>
      <c r="D688" s="429" t="str">
        <f t="shared" si="24"/>
        <v/>
      </c>
    </row>
    <row r="689" customHeight="1" spans="1:4">
      <c r="A689" s="449" t="s">
        <v>618</v>
      </c>
      <c r="B689" s="430"/>
      <c r="C689" s="431"/>
      <c r="D689" s="429" t="str">
        <f t="shared" si="24"/>
        <v/>
      </c>
    </row>
    <row r="690" customHeight="1" spans="1:4">
      <c r="A690" s="449" t="s">
        <v>619</v>
      </c>
      <c r="B690" s="430"/>
      <c r="C690" s="431"/>
      <c r="D690" s="429" t="str">
        <f t="shared" si="24"/>
        <v/>
      </c>
    </row>
    <row r="691" customHeight="1" spans="1:4">
      <c r="A691" s="449" t="s">
        <v>620</v>
      </c>
      <c r="B691" s="430"/>
      <c r="C691" s="431"/>
      <c r="D691" s="429" t="str">
        <f t="shared" si="24"/>
        <v/>
      </c>
    </row>
    <row r="692" customHeight="1" spans="1:4">
      <c r="A692" s="449" t="s">
        <v>621</v>
      </c>
      <c r="B692" s="430">
        <v>5</v>
      </c>
      <c r="C692" s="431"/>
      <c r="D692" s="429">
        <f t="shared" si="24"/>
        <v>0</v>
      </c>
    </row>
    <row r="693" customHeight="1" spans="1:4">
      <c r="A693" s="449" t="s">
        <v>622</v>
      </c>
      <c r="B693" s="430"/>
      <c r="C693" s="431"/>
      <c r="D693" s="429" t="str">
        <f t="shared" si="24"/>
        <v/>
      </c>
    </row>
    <row r="694" customHeight="1" spans="1:4">
      <c r="A694" s="449" t="s">
        <v>623</v>
      </c>
      <c r="B694" s="430"/>
      <c r="C694" s="431"/>
      <c r="D694" s="429" t="str">
        <f t="shared" ref="D694:D757" si="25">IF(B694=0,"",ROUND(C694/B694*100,1))</f>
        <v/>
      </c>
    </row>
    <row r="695" customHeight="1" spans="1:4">
      <c r="A695" s="449" t="s">
        <v>624</v>
      </c>
      <c r="B695" s="430"/>
      <c r="C695" s="431"/>
      <c r="D695" s="429" t="str">
        <f t="shared" si="25"/>
        <v/>
      </c>
    </row>
    <row r="696" customHeight="1" spans="1:4">
      <c r="A696" s="449" t="s">
        <v>625</v>
      </c>
      <c r="B696" s="430"/>
      <c r="C696" s="431"/>
      <c r="D696" s="429" t="str">
        <f t="shared" si="25"/>
        <v/>
      </c>
    </row>
    <row r="697" customHeight="1" spans="1:4">
      <c r="A697" s="449" t="s">
        <v>626</v>
      </c>
      <c r="B697" s="430"/>
      <c r="C697" s="431"/>
      <c r="D697" s="429" t="str">
        <f t="shared" si="25"/>
        <v/>
      </c>
    </row>
    <row r="698" customHeight="1" spans="1:4">
      <c r="A698" s="449" t="s">
        <v>627</v>
      </c>
      <c r="B698" s="430"/>
      <c r="C698" s="431"/>
      <c r="D698" s="429" t="str">
        <f t="shared" si="25"/>
        <v/>
      </c>
    </row>
    <row r="699" customHeight="1" spans="1:4">
      <c r="A699" s="449" t="s">
        <v>628</v>
      </c>
      <c r="B699" s="430"/>
      <c r="C699" s="431"/>
      <c r="D699" s="429" t="str">
        <f t="shared" si="25"/>
        <v/>
      </c>
    </row>
    <row r="700" customHeight="1" spans="1:4">
      <c r="A700" s="449" t="s">
        <v>629</v>
      </c>
      <c r="B700" s="430"/>
      <c r="C700" s="431"/>
      <c r="D700" s="429" t="str">
        <f t="shared" si="25"/>
        <v/>
      </c>
    </row>
    <row r="701" customHeight="1" spans="1:4">
      <c r="A701" s="449" t="s">
        <v>630</v>
      </c>
      <c r="B701" s="430"/>
      <c r="C701" s="431"/>
      <c r="D701" s="429" t="str">
        <f t="shared" si="25"/>
        <v/>
      </c>
    </row>
    <row r="702" customHeight="1" spans="1:4">
      <c r="A702" s="449" t="s">
        <v>631</v>
      </c>
      <c r="B702" s="430"/>
      <c r="C702" s="431"/>
      <c r="D702" s="429" t="str">
        <f t="shared" si="25"/>
        <v/>
      </c>
    </row>
    <row r="703" customHeight="1" spans="1:4">
      <c r="A703" s="449" t="s">
        <v>605</v>
      </c>
      <c r="B703" s="430"/>
      <c r="C703" s="431"/>
      <c r="D703" s="429" t="str">
        <f t="shared" si="25"/>
        <v/>
      </c>
    </row>
    <row r="704" customHeight="1" spans="1:4">
      <c r="A704" s="449" t="s">
        <v>632</v>
      </c>
      <c r="B704" s="430"/>
      <c r="C704" s="431"/>
      <c r="D704" s="429" t="str">
        <f t="shared" si="25"/>
        <v/>
      </c>
    </row>
    <row r="705" customHeight="1" spans="1:4">
      <c r="A705" s="449" t="s">
        <v>633</v>
      </c>
      <c r="B705" s="430">
        <v>49</v>
      </c>
      <c r="C705" s="431">
        <v>1</v>
      </c>
      <c r="D705" s="429">
        <f t="shared" si="25"/>
        <v>2</v>
      </c>
    </row>
    <row r="706" customHeight="1" spans="1:4">
      <c r="A706" s="449" t="s">
        <v>634</v>
      </c>
      <c r="B706" s="430"/>
      <c r="C706" s="431"/>
      <c r="D706" s="429" t="str">
        <f t="shared" si="25"/>
        <v/>
      </c>
    </row>
    <row r="707" customHeight="1" spans="1:4">
      <c r="A707" s="449" t="s">
        <v>635</v>
      </c>
      <c r="B707" s="430"/>
      <c r="C707" s="431"/>
      <c r="D707" s="429" t="str">
        <f t="shared" si="25"/>
        <v/>
      </c>
    </row>
    <row r="708" customHeight="1" spans="1:4">
      <c r="A708" s="449" t="s">
        <v>636</v>
      </c>
      <c r="B708" s="430">
        <v>64</v>
      </c>
      <c r="C708" s="431">
        <v>200</v>
      </c>
      <c r="D708" s="429">
        <f t="shared" si="25"/>
        <v>312.5</v>
      </c>
    </row>
    <row r="709" customHeight="1" spans="1:4">
      <c r="A709" s="449" t="s">
        <v>637</v>
      </c>
      <c r="B709" s="427">
        <f>SUM(B710:B719)</f>
        <v>948</v>
      </c>
      <c r="C709" s="428">
        <v>685</v>
      </c>
      <c r="D709" s="429">
        <f t="shared" si="25"/>
        <v>72.3</v>
      </c>
    </row>
    <row r="710" customHeight="1" spans="1:4">
      <c r="A710" s="449" t="s">
        <v>103</v>
      </c>
      <c r="B710" s="430"/>
      <c r="C710" s="431"/>
      <c r="D710" s="429" t="str">
        <f t="shared" si="25"/>
        <v/>
      </c>
    </row>
    <row r="711" customHeight="1" spans="1:4">
      <c r="A711" s="449" t="s">
        <v>104</v>
      </c>
      <c r="B711" s="430"/>
      <c r="C711" s="431"/>
      <c r="D711" s="429" t="str">
        <f t="shared" si="25"/>
        <v/>
      </c>
    </row>
    <row r="712" customHeight="1" spans="1:4">
      <c r="A712" s="449" t="s">
        <v>105</v>
      </c>
      <c r="B712" s="430"/>
      <c r="C712" s="431"/>
      <c r="D712" s="429" t="str">
        <f t="shared" si="25"/>
        <v/>
      </c>
    </row>
    <row r="713" customHeight="1" spans="1:4">
      <c r="A713" s="449" t="s">
        <v>638</v>
      </c>
      <c r="B713" s="430">
        <v>30</v>
      </c>
      <c r="C713" s="431"/>
      <c r="D713" s="429">
        <f t="shared" si="25"/>
        <v>0</v>
      </c>
    </row>
    <row r="714" customHeight="1" spans="1:4">
      <c r="A714" s="449" t="s">
        <v>639</v>
      </c>
      <c r="B714" s="430">
        <v>174</v>
      </c>
      <c r="C714" s="431"/>
      <c r="D714" s="429">
        <f t="shared" si="25"/>
        <v>0</v>
      </c>
    </row>
    <row r="715" customHeight="1" spans="1:4">
      <c r="A715" s="449" t="s">
        <v>640</v>
      </c>
      <c r="B715" s="430"/>
      <c r="C715" s="431"/>
      <c r="D715" s="429" t="str">
        <f t="shared" si="25"/>
        <v/>
      </c>
    </row>
    <row r="716" customHeight="1" spans="1:4">
      <c r="A716" s="449" t="s">
        <v>641</v>
      </c>
      <c r="B716" s="430"/>
      <c r="C716" s="431"/>
      <c r="D716" s="429" t="str">
        <f t="shared" si="25"/>
        <v/>
      </c>
    </row>
    <row r="717" customHeight="1" spans="1:4">
      <c r="A717" s="449" t="s">
        <v>642</v>
      </c>
      <c r="B717" s="430"/>
      <c r="C717" s="431"/>
      <c r="D717" s="429" t="str">
        <f t="shared" si="25"/>
        <v/>
      </c>
    </row>
    <row r="718" customHeight="1" spans="1:4">
      <c r="A718" s="449" t="s">
        <v>643</v>
      </c>
      <c r="B718" s="430"/>
      <c r="C718" s="431"/>
      <c r="D718" s="429" t="str">
        <f t="shared" si="25"/>
        <v/>
      </c>
    </row>
    <row r="719" customHeight="1" spans="1:4">
      <c r="A719" s="449" t="s">
        <v>644</v>
      </c>
      <c r="B719" s="430">
        <v>744</v>
      </c>
      <c r="C719" s="431">
        <v>685</v>
      </c>
      <c r="D719" s="429">
        <f t="shared" si="25"/>
        <v>92.1</v>
      </c>
    </row>
    <row r="720" customHeight="1" spans="1:4">
      <c r="A720" s="449" t="s">
        <v>645</v>
      </c>
      <c r="B720" s="427">
        <f>SUM(B721:B726)</f>
        <v>1498</v>
      </c>
      <c r="C720" s="428">
        <v>913</v>
      </c>
      <c r="D720" s="429">
        <f t="shared" si="25"/>
        <v>60.9</v>
      </c>
    </row>
    <row r="721" customHeight="1" spans="1:4">
      <c r="A721" s="449" t="s">
        <v>646</v>
      </c>
      <c r="B721" s="430">
        <v>92</v>
      </c>
      <c r="C721" s="431">
        <v>262</v>
      </c>
      <c r="D721" s="429">
        <f t="shared" si="25"/>
        <v>284.8</v>
      </c>
    </row>
    <row r="722" customHeight="1" spans="1:4">
      <c r="A722" s="449" t="s">
        <v>647</v>
      </c>
      <c r="B722" s="430"/>
      <c r="C722" s="431"/>
      <c r="D722" s="429" t="str">
        <f t="shared" si="25"/>
        <v/>
      </c>
    </row>
    <row r="723" customHeight="1" spans="1:4">
      <c r="A723" s="449" t="s">
        <v>648</v>
      </c>
      <c r="B723" s="430">
        <v>1406</v>
      </c>
      <c r="C723" s="431">
        <v>651</v>
      </c>
      <c r="D723" s="429">
        <f t="shared" si="25"/>
        <v>46.3</v>
      </c>
    </row>
    <row r="724" customHeight="1" spans="1:4">
      <c r="A724" s="449" t="s">
        <v>649</v>
      </c>
      <c r="B724" s="430"/>
      <c r="C724" s="431"/>
      <c r="D724" s="429" t="str">
        <f t="shared" si="25"/>
        <v/>
      </c>
    </row>
    <row r="725" customHeight="1" spans="1:4">
      <c r="A725" s="449" t="s">
        <v>650</v>
      </c>
      <c r="B725" s="430"/>
      <c r="C725" s="431"/>
      <c r="D725" s="429" t="str">
        <f t="shared" si="25"/>
        <v/>
      </c>
    </row>
    <row r="726" customHeight="1" spans="1:4">
      <c r="A726" s="449" t="s">
        <v>651</v>
      </c>
      <c r="B726" s="430"/>
      <c r="C726" s="431"/>
      <c r="D726" s="429" t="str">
        <f t="shared" si="25"/>
        <v/>
      </c>
    </row>
    <row r="727" customHeight="1" spans="1:4">
      <c r="A727" s="449" t="s">
        <v>652</v>
      </c>
      <c r="B727" s="427">
        <f>SUM(B728:B733)</f>
        <v>8</v>
      </c>
      <c r="C727" s="428">
        <v>0</v>
      </c>
      <c r="D727" s="429">
        <f t="shared" si="25"/>
        <v>0</v>
      </c>
    </row>
    <row r="728" customHeight="1" spans="1:4">
      <c r="A728" s="449" t="s">
        <v>653</v>
      </c>
      <c r="B728" s="430"/>
      <c r="C728" s="431"/>
      <c r="D728" s="429" t="str">
        <f t="shared" si="25"/>
        <v/>
      </c>
    </row>
    <row r="729" customHeight="1" spans="1:4">
      <c r="A729" s="449" t="s">
        <v>654</v>
      </c>
      <c r="B729" s="430"/>
      <c r="C729" s="431"/>
      <c r="D729" s="429" t="str">
        <f t="shared" si="25"/>
        <v/>
      </c>
    </row>
    <row r="730" customHeight="1" spans="1:4">
      <c r="A730" s="449" t="s">
        <v>655</v>
      </c>
      <c r="B730" s="430">
        <v>8</v>
      </c>
      <c r="C730" s="431"/>
      <c r="D730" s="429">
        <f t="shared" si="25"/>
        <v>0</v>
      </c>
    </row>
    <row r="731" customHeight="1" spans="1:4">
      <c r="A731" s="449" t="s">
        <v>656</v>
      </c>
      <c r="B731" s="430"/>
      <c r="C731" s="431"/>
      <c r="D731" s="429" t="str">
        <f t="shared" si="25"/>
        <v/>
      </c>
    </row>
    <row r="732" customHeight="1" spans="1:4">
      <c r="A732" s="449" t="s">
        <v>657</v>
      </c>
      <c r="B732" s="430"/>
      <c r="C732" s="431"/>
      <c r="D732" s="429" t="str">
        <f t="shared" si="25"/>
        <v/>
      </c>
    </row>
    <row r="733" customHeight="1" spans="1:4">
      <c r="A733" s="449" t="s">
        <v>658</v>
      </c>
      <c r="B733" s="430"/>
      <c r="C733" s="431"/>
      <c r="D733" s="429" t="str">
        <f t="shared" si="25"/>
        <v/>
      </c>
    </row>
    <row r="734" customHeight="1" spans="1:4">
      <c r="A734" s="449" t="s">
        <v>659</v>
      </c>
      <c r="B734" s="427"/>
      <c r="C734" s="428"/>
      <c r="D734" s="429" t="str">
        <f t="shared" si="25"/>
        <v/>
      </c>
    </row>
    <row r="735" customHeight="1" spans="1:4">
      <c r="A735" s="449" t="s">
        <v>660</v>
      </c>
      <c r="B735" s="430"/>
      <c r="C735" s="431"/>
      <c r="D735" s="429" t="str">
        <f t="shared" si="25"/>
        <v/>
      </c>
    </row>
    <row r="736" customHeight="1" spans="1:4">
      <c r="A736" s="449" t="s">
        <v>661</v>
      </c>
      <c r="B736" s="430"/>
      <c r="C736" s="431"/>
      <c r="D736" s="429" t="str">
        <f t="shared" si="25"/>
        <v/>
      </c>
    </row>
    <row r="737" customHeight="1" spans="1:4">
      <c r="A737" s="449" t="s">
        <v>662</v>
      </c>
      <c r="B737" s="427"/>
      <c r="C737" s="428">
        <v>0</v>
      </c>
      <c r="D737" s="429" t="str">
        <f t="shared" si="25"/>
        <v/>
      </c>
    </row>
    <row r="738" s="411" customFormat="1" customHeight="1" spans="1:4">
      <c r="A738" s="449" t="s">
        <v>663</v>
      </c>
      <c r="B738" s="430"/>
      <c r="C738" s="431"/>
      <c r="D738" s="429" t="str">
        <f t="shared" si="25"/>
        <v/>
      </c>
    </row>
    <row r="739" customHeight="1" spans="1:4">
      <c r="A739" s="449" t="s">
        <v>664</v>
      </c>
      <c r="B739" s="430"/>
      <c r="C739" s="431"/>
      <c r="D739" s="429" t="str">
        <f t="shared" si="25"/>
        <v/>
      </c>
    </row>
    <row r="740" customHeight="1" spans="1:4">
      <c r="A740" s="450" t="s">
        <v>665</v>
      </c>
      <c r="B740" s="423">
        <f>B741+B764+B769+B776+B781</f>
        <v>6881</v>
      </c>
      <c r="C740" s="424">
        <v>5587</v>
      </c>
      <c r="D740" s="429">
        <f t="shared" si="25"/>
        <v>81.2</v>
      </c>
    </row>
    <row r="741" customHeight="1" spans="1:4">
      <c r="A741" s="449" t="s">
        <v>666</v>
      </c>
      <c r="B741" s="427">
        <f>SUM(B742:B763)</f>
        <v>6881</v>
      </c>
      <c r="C741" s="428">
        <v>5587</v>
      </c>
      <c r="D741" s="429">
        <f t="shared" si="25"/>
        <v>81.2</v>
      </c>
    </row>
    <row r="742" customHeight="1" spans="1:4">
      <c r="A742" s="449" t="s">
        <v>103</v>
      </c>
      <c r="B742" s="430">
        <v>222</v>
      </c>
      <c r="C742" s="431">
        <v>247</v>
      </c>
      <c r="D742" s="429">
        <f t="shared" si="25"/>
        <v>111.3</v>
      </c>
    </row>
    <row r="743" customHeight="1" spans="1:4">
      <c r="A743" s="449" t="s">
        <v>104</v>
      </c>
      <c r="B743" s="430">
        <v>70</v>
      </c>
      <c r="C743" s="431">
        <v>90</v>
      </c>
      <c r="D743" s="429">
        <f t="shared" si="25"/>
        <v>128.6</v>
      </c>
    </row>
    <row r="744" customHeight="1" spans="1:4">
      <c r="A744" s="449" t="s">
        <v>105</v>
      </c>
      <c r="B744" s="430"/>
      <c r="C744" s="431"/>
      <c r="D744" s="429" t="str">
        <f t="shared" si="25"/>
        <v/>
      </c>
    </row>
    <row r="745" customHeight="1" spans="1:4">
      <c r="A745" s="434" t="s">
        <v>667</v>
      </c>
      <c r="B745" s="430">
        <v>6560</v>
      </c>
      <c r="C745" s="431">
        <v>4455</v>
      </c>
      <c r="D745" s="429">
        <f t="shared" si="25"/>
        <v>67.9</v>
      </c>
    </row>
    <row r="746" customHeight="1" spans="1:4">
      <c r="A746" s="434" t="s">
        <v>668</v>
      </c>
      <c r="B746" s="430">
        <v>29</v>
      </c>
      <c r="C746" s="431">
        <v>795</v>
      </c>
      <c r="D746" s="429">
        <f t="shared" si="25"/>
        <v>2741.4</v>
      </c>
    </row>
    <row r="747" customHeight="1" spans="1:4">
      <c r="A747" s="434" t="s">
        <v>669</v>
      </c>
      <c r="B747" s="430"/>
      <c r="C747" s="431"/>
      <c r="D747" s="429" t="str">
        <f t="shared" si="25"/>
        <v/>
      </c>
    </row>
    <row r="748" customHeight="1" spans="1:4">
      <c r="A748" s="434" t="s">
        <v>670</v>
      </c>
      <c r="B748" s="430"/>
      <c r="C748" s="431"/>
      <c r="D748" s="429" t="str">
        <f t="shared" si="25"/>
        <v/>
      </c>
    </row>
    <row r="749" customHeight="1" spans="1:4">
      <c r="A749" s="434" t="s">
        <v>671</v>
      </c>
      <c r="B749" s="430"/>
      <c r="C749" s="431"/>
      <c r="D749" s="429" t="str">
        <f t="shared" si="25"/>
        <v/>
      </c>
    </row>
    <row r="750" customHeight="1" spans="1:4">
      <c r="A750" s="434" t="s">
        <v>672</v>
      </c>
      <c r="B750" s="430"/>
      <c r="C750" s="431"/>
      <c r="D750" s="429" t="str">
        <f t="shared" si="25"/>
        <v/>
      </c>
    </row>
    <row r="751" customHeight="1" spans="1:4">
      <c r="A751" s="434" t="s">
        <v>673</v>
      </c>
      <c r="B751" s="430"/>
      <c r="C751" s="431"/>
      <c r="D751" s="429" t="str">
        <f t="shared" si="25"/>
        <v/>
      </c>
    </row>
    <row r="752" customHeight="1" spans="1:4">
      <c r="A752" s="434" t="s">
        <v>674</v>
      </c>
      <c r="B752" s="430"/>
      <c r="C752" s="431"/>
      <c r="D752" s="429" t="str">
        <f t="shared" si="25"/>
        <v/>
      </c>
    </row>
    <row r="753" customHeight="1" spans="1:4">
      <c r="A753" s="452" t="s">
        <v>675</v>
      </c>
      <c r="B753" s="453"/>
      <c r="C753" s="454"/>
      <c r="D753" s="429" t="str">
        <f t="shared" si="25"/>
        <v/>
      </c>
    </row>
    <row r="754" customHeight="1" spans="1:4">
      <c r="A754" s="434" t="s">
        <v>676</v>
      </c>
      <c r="B754" s="430"/>
      <c r="C754" s="431"/>
      <c r="D754" s="429" t="str">
        <f t="shared" si="25"/>
        <v/>
      </c>
    </row>
    <row r="755" customHeight="1" spans="1:4">
      <c r="A755" s="434" t="s">
        <v>677</v>
      </c>
      <c r="B755" s="430"/>
      <c r="C755" s="431"/>
      <c r="D755" s="429" t="str">
        <f t="shared" si="25"/>
        <v/>
      </c>
    </row>
    <row r="756" customHeight="1" spans="1:4">
      <c r="A756" s="434" t="s">
        <v>678</v>
      </c>
      <c r="B756" s="430"/>
      <c r="C756" s="431"/>
      <c r="D756" s="429" t="str">
        <f t="shared" si="25"/>
        <v/>
      </c>
    </row>
    <row r="757" customHeight="1" spans="1:4">
      <c r="A757" s="434" t="s">
        <v>679</v>
      </c>
      <c r="B757" s="430"/>
      <c r="C757" s="431"/>
      <c r="D757" s="429" t="str">
        <f t="shared" si="25"/>
        <v/>
      </c>
    </row>
    <row r="758" customHeight="1" spans="1:4">
      <c r="A758" s="434" t="s">
        <v>680</v>
      </c>
      <c r="B758" s="430"/>
      <c r="C758" s="431"/>
      <c r="D758" s="429" t="str">
        <f t="shared" ref="D758:D821" si="26">IF(B758=0,"",ROUND(C758/B758*100,1))</f>
        <v/>
      </c>
    </row>
    <row r="759" customHeight="1" spans="1:4">
      <c r="A759" s="434" t="s">
        <v>681</v>
      </c>
      <c r="B759" s="430"/>
      <c r="C759" s="431"/>
      <c r="D759" s="429" t="str">
        <f t="shared" si="26"/>
        <v/>
      </c>
    </row>
    <row r="760" customHeight="1" spans="1:4">
      <c r="A760" s="434" t="s">
        <v>682</v>
      </c>
      <c r="B760" s="430"/>
      <c r="C760" s="431"/>
      <c r="D760" s="429" t="str">
        <f t="shared" si="26"/>
        <v/>
      </c>
    </row>
    <row r="761" customHeight="1" spans="1:4">
      <c r="A761" s="434" t="s">
        <v>683</v>
      </c>
      <c r="B761" s="430"/>
      <c r="C761" s="431"/>
      <c r="D761" s="429" t="str">
        <f t="shared" si="26"/>
        <v/>
      </c>
    </row>
    <row r="762" customHeight="1" spans="1:4">
      <c r="A762" s="434" t="s">
        <v>684</v>
      </c>
      <c r="B762" s="430"/>
      <c r="C762" s="431"/>
      <c r="D762" s="429" t="str">
        <f t="shared" si="26"/>
        <v/>
      </c>
    </row>
    <row r="763" customHeight="1" spans="1:4">
      <c r="A763" s="434" t="s">
        <v>685</v>
      </c>
      <c r="B763" s="430"/>
      <c r="C763" s="431"/>
      <c r="D763" s="429" t="str">
        <f t="shared" si="26"/>
        <v/>
      </c>
    </row>
    <row r="764" customHeight="1" spans="1:4">
      <c r="A764" s="434" t="s">
        <v>686</v>
      </c>
      <c r="B764" s="427"/>
      <c r="C764" s="428"/>
      <c r="D764" s="429" t="str">
        <f t="shared" si="26"/>
        <v/>
      </c>
    </row>
    <row r="765" customHeight="1" spans="1:4">
      <c r="A765" s="434" t="s">
        <v>687</v>
      </c>
      <c r="B765" s="430"/>
      <c r="C765" s="431"/>
      <c r="D765" s="429" t="str">
        <f t="shared" si="26"/>
        <v/>
      </c>
    </row>
    <row r="766" customHeight="1" spans="1:4">
      <c r="A766" s="434" t="s">
        <v>688</v>
      </c>
      <c r="B766" s="430"/>
      <c r="C766" s="431"/>
      <c r="D766" s="429" t="str">
        <f t="shared" si="26"/>
        <v/>
      </c>
    </row>
    <row r="767" customHeight="1" spans="1:4">
      <c r="A767" s="434" t="s">
        <v>689</v>
      </c>
      <c r="B767" s="430"/>
      <c r="C767" s="431"/>
      <c r="D767" s="429" t="str">
        <f t="shared" si="26"/>
        <v/>
      </c>
    </row>
    <row r="768" customHeight="1" spans="1:4">
      <c r="A768" s="434" t="s">
        <v>690</v>
      </c>
      <c r="B768" s="430"/>
      <c r="C768" s="431"/>
      <c r="D768" s="429" t="str">
        <f t="shared" si="26"/>
        <v/>
      </c>
    </row>
    <row r="769" customHeight="1" spans="1:4">
      <c r="A769" s="434" t="s">
        <v>691</v>
      </c>
      <c r="B769" s="427"/>
      <c r="C769" s="428"/>
      <c r="D769" s="429" t="str">
        <f t="shared" si="26"/>
        <v/>
      </c>
    </row>
    <row r="770" customHeight="1" spans="1:4">
      <c r="A770" s="434" t="s">
        <v>103</v>
      </c>
      <c r="B770" s="430"/>
      <c r="C770" s="431"/>
      <c r="D770" s="429" t="str">
        <f t="shared" si="26"/>
        <v/>
      </c>
    </row>
    <row r="771" customHeight="1" spans="1:4">
      <c r="A771" s="434" t="s">
        <v>104</v>
      </c>
      <c r="B771" s="430"/>
      <c r="C771" s="431"/>
      <c r="D771" s="429" t="str">
        <f t="shared" si="26"/>
        <v/>
      </c>
    </row>
    <row r="772" customHeight="1" spans="1:4">
      <c r="A772" s="434" t="s">
        <v>105</v>
      </c>
      <c r="B772" s="430"/>
      <c r="C772" s="431"/>
      <c r="D772" s="429" t="str">
        <f t="shared" si="26"/>
        <v/>
      </c>
    </row>
    <row r="773" customHeight="1" spans="1:4">
      <c r="A773" s="434" t="s">
        <v>692</v>
      </c>
      <c r="B773" s="430"/>
      <c r="C773" s="431"/>
      <c r="D773" s="429" t="str">
        <f t="shared" si="26"/>
        <v/>
      </c>
    </row>
    <row r="774" customHeight="1" spans="1:4">
      <c r="A774" s="434" t="s">
        <v>693</v>
      </c>
      <c r="B774" s="430"/>
      <c r="C774" s="431"/>
      <c r="D774" s="429" t="str">
        <f t="shared" si="26"/>
        <v/>
      </c>
    </row>
    <row r="775" customHeight="1" spans="1:4">
      <c r="A775" s="434" t="s">
        <v>694</v>
      </c>
      <c r="B775" s="430"/>
      <c r="C775" s="431"/>
      <c r="D775" s="429" t="str">
        <f t="shared" si="26"/>
        <v/>
      </c>
    </row>
    <row r="776" customHeight="1" spans="1:4">
      <c r="A776" s="434" t="s">
        <v>695</v>
      </c>
      <c r="B776" s="427"/>
      <c r="C776" s="428">
        <v>0</v>
      </c>
      <c r="D776" s="429" t="str">
        <f t="shared" si="26"/>
        <v/>
      </c>
    </row>
    <row r="777" customHeight="1" spans="1:4">
      <c r="A777" s="434" t="s">
        <v>696</v>
      </c>
      <c r="B777" s="430"/>
      <c r="C777" s="431"/>
      <c r="D777" s="429" t="str">
        <f t="shared" si="26"/>
        <v/>
      </c>
    </row>
    <row r="778" customHeight="1" spans="1:4">
      <c r="A778" s="434" t="s">
        <v>697</v>
      </c>
      <c r="B778" s="430"/>
      <c r="C778" s="431"/>
      <c r="D778" s="429" t="str">
        <f t="shared" si="26"/>
        <v/>
      </c>
    </row>
    <row r="779" customHeight="1" spans="1:4">
      <c r="A779" s="434" t="s">
        <v>698</v>
      </c>
      <c r="B779" s="430"/>
      <c r="C779" s="431"/>
      <c r="D779" s="429" t="str">
        <f t="shared" si="26"/>
        <v/>
      </c>
    </row>
    <row r="780" customHeight="1" spans="1:4">
      <c r="A780" s="434" t="s">
        <v>699</v>
      </c>
      <c r="B780" s="430"/>
      <c r="C780" s="431"/>
      <c r="D780" s="429" t="str">
        <f t="shared" si="26"/>
        <v/>
      </c>
    </row>
    <row r="781" customHeight="1" spans="1:4">
      <c r="A781" s="434" t="s">
        <v>700</v>
      </c>
      <c r="B781" s="427"/>
      <c r="C781" s="428">
        <v>0</v>
      </c>
      <c r="D781" s="429" t="str">
        <f t="shared" si="26"/>
        <v/>
      </c>
    </row>
    <row r="782" s="411" customFormat="1" customHeight="1" spans="1:4">
      <c r="A782" s="434" t="s">
        <v>701</v>
      </c>
      <c r="B782" s="430"/>
      <c r="C782" s="431"/>
      <c r="D782" s="429" t="str">
        <f t="shared" si="26"/>
        <v/>
      </c>
    </row>
    <row r="783" customHeight="1" spans="1:4">
      <c r="A783" s="434" t="s">
        <v>702</v>
      </c>
      <c r="B783" s="430"/>
      <c r="C783" s="431"/>
      <c r="D783" s="429" t="str">
        <f t="shared" si="26"/>
        <v/>
      </c>
    </row>
    <row r="784" customHeight="1" spans="1:4">
      <c r="A784" s="422" t="s">
        <v>703</v>
      </c>
      <c r="B784" s="423">
        <f>B785+B795+B806+B814</f>
        <v>101</v>
      </c>
      <c r="C784" s="424">
        <v>94</v>
      </c>
      <c r="D784" s="429">
        <f t="shared" si="26"/>
        <v>93.1</v>
      </c>
    </row>
    <row r="785" customHeight="1" spans="1:4">
      <c r="A785" s="434" t="s">
        <v>704</v>
      </c>
      <c r="B785" s="427">
        <f>SUM(B786:B794)</f>
        <v>72</v>
      </c>
      <c r="C785" s="428">
        <v>73</v>
      </c>
      <c r="D785" s="429">
        <f t="shared" si="26"/>
        <v>101.4</v>
      </c>
    </row>
    <row r="786" customHeight="1" spans="1:4">
      <c r="A786" s="434" t="s">
        <v>103</v>
      </c>
      <c r="B786" s="430">
        <v>72</v>
      </c>
      <c r="C786" s="431">
        <v>73</v>
      </c>
      <c r="D786" s="429">
        <f t="shared" si="26"/>
        <v>101.4</v>
      </c>
    </row>
    <row r="787" customHeight="1" spans="1:4">
      <c r="A787" s="434" t="s">
        <v>104</v>
      </c>
      <c r="B787" s="430"/>
      <c r="C787" s="431"/>
      <c r="D787" s="429" t="str">
        <f t="shared" si="26"/>
        <v/>
      </c>
    </row>
    <row r="788" customHeight="1" spans="1:4">
      <c r="A788" s="434" t="s">
        <v>105</v>
      </c>
      <c r="B788" s="430"/>
      <c r="C788" s="431"/>
      <c r="D788" s="429" t="str">
        <f t="shared" si="26"/>
        <v/>
      </c>
    </row>
    <row r="789" customHeight="1" spans="1:4">
      <c r="A789" s="434" t="s">
        <v>705</v>
      </c>
      <c r="B789" s="430"/>
      <c r="C789" s="431"/>
      <c r="D789" s="429" t="str">
        <f t="shared" si="26"/>
        <v/>
      </c>
    </row>
    <row r="790" customHeight="1" spans="1:4">
      <c r="A790" s="434" t="s">
        <v>706</v>
      </c>
      <c r="B790" s="430"/>
      <c r="C790" s="431"/>
      <c r="D790" s="429" t="str">
        <f t="shared" si="26"/>
        <v/>
      </c>
    </row>
    <row r="791" customHeight="1" spans="1:4">
      <c r="A791" s="434" t="s">
        <v>707</v>
      </c>
      <c r="B791" s="430"/>
      <c r="C791" s="431"/>
      <c r="D791" s="429" t="str">
        <f t="shared" si="26"/>
        <v/>
      </c>
    </row>
    <row r="792" customHeight="1" spans="1:4">
      <c r="A792" s="434" t="s">
        <v>708</v>
      </c>
      <c r="B792" s="430"/>
      <c r="C792" s="431"/>
      <c r="D792" s="429" t="str">
        <f t="shared" si="26"/>
        <v/>
      </c>
    </row>
    <row r="793" customHeight="1" spans="1:4">
      <c r="A793" s="434" t="s">
        <v>709</v>
      </c>
      <c r="B793" s="430"/>
      <c r="C793" s="431"/>
      <c r="D793" s="429" t="str">
        <f t="shared" si="26"/>
        <v/>
      </c>
    </row>
    <row r="794" customHeight="1" spans="1:4">
      <c r="A794" s="434" t="s">
        <v>710</v>
      </c>
      <c r="B794" s="430"/>
      <c r="C794" s="431"/>
      <c r="D794" s="429" t="str">
        <f t="shared" si="26"/>
        <v/>
      </c>
    </row>
    <row r="795" customHeight="1" spans="1:4">
      <c r="A795" s="434" t="s">
        <v>711</v>
      </c>
      <c r="B795" s="427">
        <f>SUM(B796:B805)</f>
        <v>29</v>
      </c>
      <c r="C795" s="428">
        <v>21</v>
      </c>
      <c r="D795" s="429">
        <f t="shared" si="26"/>
        <v>72.4</v>
      </c>
    </row>
    <row r="796" customHeight="1" spans="1:4">
      <c r="A796" s="434" t="s">
        <v>103</v>
      </c>
      <c r="B796" s="430"/>
      <c r="C796" s="431"/>
      <c r="D796" s="429" t="str">
        <f t="shared" si="26"/>
        <v/>
      </c>
    </row>
    <row r="797" customHeight="1" spans="1:4">
      <c r="A797" s="434" t="s">
        <v>104</v>
      </c>
      <c r="B797" s="430"/>
      <c r="C797" s="431"/>
      <c r="D797" s="429" t="str">
        <f t="shared" si="26"/>
        <v/>
      </c>
    </row>
    <row r="798" customHeight="1" spans="1:4">
      <c r="A798" s="434" t="s">
        <v>105</v>
      </c>
      <c r="B798" s="430"/>
      <c r="C798" s="431"/>
      <c r="D798" s="429" t="str">
        <f t="shared" si="26"/>
        <v/>
      </c>
    </row>
    <row r="799" customHeight="1" spans="1:4">
      <c r="A799" s="434" t="s">
        <v>712</v>
      </c>
      <c r="B799" s="430"/>
      <c r="C799" s="431"/>
      <c r="D799" s="429" t="str">
        <f t="shared" si="26"/>
        <v/>
      </c>
    </row>
    <row r="800" customHeight="1" spans="1:4">
      <c r="A800" s="434" t="s">
        <v>713</v>
      </c>
      <c r="B800" s="430"/>
      <c r="C800" s="431"/>
      <c r="D800" s="429" t="str">
        <f t="shared" si="26"/>
        <v/>
      </c>
    </row>
    <row r="801" customHeight="1" spans="1:4">
      <c r="A801" s="434" t="s">
        <v>714</v>
      </c>
      <c r="B801" s="430"/>
      <c r="C801" s="431"/>
      <c r="D801" s="429" t="str">
        <f t="shared" si="26"/>
        <v/>
      </c>
    </row>
    <row r="802" customHeight="1" spans="1:4">
      <c r="A802" s="434" t="s">
        <v>715</v>
      </c>
      <c r="B802" s="430"/>
      <c r="C802" s="431"/>
      <c r="D802" s="429" t="str">
        <f t="shared" si="26"/>
        <v/>
      </c>
    </row>
    <row r="803" customHeight="1" spans="1:4">
      <c r="A803" s="434" t="s">
        <v>716</v>
      </c>
      <c r="B803" s="430"/>
      <c r="C803" s="431">
        <v>21</v>
      </c>
      <c r="D803" s="429" t="str">
        <f t="shared" si="26"/>
        <v/>
      </c>
    </row>
    <row r="804" customHeight="1" spans="1:4">
      <c r="A804" s="434" t="s">
        <v>112</v>
      </c>
      <c r="B804" s="430"/>
      <c r="C804" s="431"/>
      <c r="D804" s="429" t="str">
        <f t="shared" si="26"/>
        <v/>
      </c>
    </row>
    <row r="805" customHeight="1" spans="1:4">
      <c r="A805" s="434" t="s">
        <v>717</v>
      </c>
      <c r="B805" s="430">
        <v>29</v>
      </c>
      <c r="C805" s="431"/>
      <c r="D805" s="429">
        <f t="shared" si="26"/>
        <v>0</v>
      </c>
    </row>
    <row r="806" customHeight="1" spans="1:4">
      <c r="A806" s="434" t="s">
        <v>718</v>
      </c>
      <c r="B806" s="427"/>
      <c r="C806" s="428"/>
      <c r="D806" s="429" t="str">
        <f t="shared" si="26"/>
        <v/>
      </c>
    </row>
    <row r="807" customHeight="1" spans="1:4">
      <c r="A807" s="434" t="s">
        <v>103</v>
      </c>
      <c r="B807" s="430"/>
      <c r="C807" s="431"/>
      <c r="D807" s="429" t="str">
        <f t="shared" si="26"/>
        <v/>
      </c>
    </row>
    <row r="808" customHeight="1" spans="1:4">
      <c r="A808" s="434" t="s">
        <v>104</v>
      </c>
      <c r="B808" s="430"/>
      <c r="C808" s="431"/>
      <c r="D808" s="429" t="str">
        <f t="shared" si="26"/>
        <v/>
      </c>
    </row>
    <row r="809" customHeight="1" spans="1:4">
      <c r="A809" s="434" t="s">
        <v>105</v>
      </c>
      <c r="B809" s="430"/>
      <c r="C809" s="431"/>
      <c r="D809" s="429" t="str">
        <f t="shared" si="26"/>
        <v/>
      </c>
    </row>
    <row r="810" customHeight="1" spans="1:4">
      <c r="A810" s="434" t="s">
        <v>719</v>
      </c>
      <c r="B810" s="430"/>
      <c r="C810" s="431"/>
      <c r="D810" s="429" t="str">
        <f t="shared" si="26"/>
        <v/>
      </c>
    </row>
    <row r="811" customHeight="1" spans="1:4">
      <c r="A811" s="434" t="s">
        <v>720</v>
      </c>
      <c r="B811" s="430"/>
      <c r="C811" s="431"/>
      <c r="D811" s="429" t="str">
        <f t="shared" si="26"/>
        <v/>
      </c>
    </row>
    <row r="812" customHeight="1" spans="1:4">
      <c r="A812" s="434" t="s">
        <v>721</v>
      </c>
      <c r="B812" s="430"/>
      <c r="C812" s="431"/>
      <c r="D812" s="429" t="str">
        <f t="shared" si="26"/>
        <v/>
      </c>
    </row>
    <row r="813" customHeight="1" spans="1:4">
      <c r="A813" s="434" t="s">
        <v>722</v>
      </c>
      <c r="B813" s="430"/>
      <c r="C813" s="431"/>
      <c r="D813" s="429" t="str">
        <f t="shared" si="26"/>
        <v/>
      </c>
    </row>
    <row r="814" customHeight="1" spans="1:4">
      <c r="A814" s="434" t="s">
        <v>723</v>
      </c>
      <c r="B814" s="427"/>
      <c r="C814" s="428"/>
      <c r="D814" s="429" t="str">
        <f t="shared" si="26"/>
        <v/>
      </c>
    </row>
    <row r="815" customHeight="1" spans="1:4">
      <c r="A815" s="434" t="s">
        <v>724</v>
      </c>
      <c r="B815" s="430"/>
      <c r="C815" s="431"/>
      <c r="D815" s="429" t="str">
        <f t="shared" si="26"/>
        <v/>
      </c>
    </row>
    <row r="816" customHeight="1" spans="1:4">
      <c r="A816" s="434" t="s">
        <v>725</v>
      </c>
      <c r="B816" s="430"/>
      <c r="C816" s="431"/>
      <c r="D816" s="429" t="str">
        <f t="shared" si="26"/>
        <v/>
      </c>
    </row>
    <row r="817" customHeight="1" spans="1:4">
      <c r="A817" s="434" t="s">
        <v>726</v>
      </c>
      <c r="B817" s="430"/>
      <c r="C817" s="431"/>
      <c r="D817" s="429" t="str">
        <f t="shared" si="26"/>
        <v/>
      </c>
    </row>
    <row r="818" s="411" customFormat="1" customHeight="1" spans="1:4">
      <c r="A818" s="434" t="s">
        <v>727</v>
      </c>
      <c r="B818" s="430"/>
      <c r="C818" s="431"/>
      <c r="D818" s="429" t="str">
        <f t="shared" si="26"/>
        <v/>
      </c>
    </row>
    <row r="819" customHeight="1" spans="1:4">
      <c r="A819" s="434" t="s">
        <v>728</v>
      </c>
      <c r="B819" s="430"/>
      <c r="C819" s="431"/>
      <c r="D819" s="429" t="str">
        <f t="shared" si="26"/>
        <v/>
      </c>
    </row>
    <row r="820" customHeight="1" spans="1:4">
      <c r="A820" s="422" t="s">
        <v>729</v>
      </c>
      <c r="B820" s="423">
        <f>B821+B831+B837</f>
        <v>89</v>
      </c>
      <c r="C820" s="424">
        <v>538</v>
      </c>
      <c r="D820" s="429">
        <f t="shared" si="26"/>
        <v>604.5</v>
      </c>
    </row>
    <row r="821" customHeight="1" spans="1:4">
      <c r="A821" s="434" t="s">
        <v>730</v>
      </c>
      <c r="B821" s="427">
        <f>SUM(B822:B830)</f>
        <v>9</v>
      </c>
      <c r="C821" s="428">
        <v>260</v>
      </c>
      <c r="D821" s="429">
        <f t="shared" si="26"/>
        <v>2888.9</v>
      </c>
    </row>
    <row r="822" customHeight="1" spans="1:4">
      <c r="A822" s="434" t="s">
        <v>103</v>
      </c>
      <c r="B822" s="430"/>
      <c r="C822" s="431"/>
      <c r="D822" s="429" t="str">
        <f t="shared" ref="D822:D885" si="27">IF(B822=0,"",ROUND(C822/B822*100,1))</f>
        <v/>
      </c>
    </row>
    <row r="823" customHeight="1" spans="1:4">
      <c r="A823" s="434" t="s">
        <v>104</v>
      </c>
      <c r="B823" s="430"/>
      <c r="C823" s="431"/>
      <c r="D823" s="429" t="str">
        <f t="shared" si="27"/>
        <v/>
      </c>
    </row>
    <row r="824" customHeight="1" spans="1:4">
      <c r="A824" s="434" t="s">
        <v>105</v>
      </c>
      <c r="B824" s="430"/>
      <c r="C824" s="431"/>
      <c r="D824" s="429" t="str">
        <f t="shared" si="27"/>
        <v/>
      </c>
    </row>
    <row r="825" customHeight="1" spans="1:4">
      <c r="A825" s="434" t="s">
        <v>731</v>
      </c>
      <c r="B825" s="430"/>
      <c r="C825" s="431"/>
      <c r="D825" s="429" t="str">
        <f t="shared" si="27"/>
        <v/>
      </c>
    </row>
    <row r="826" customHeight="1" spans="1:4">
      <c r="A826" s="434" t="s">
        <v>732</v>
      </c>
      <c r="B826" s="430"/>
      <c r="C826" s="431"/>
      <c r="D826" s="429" t="str">
        <f t="shared" si="27"/>
        <v/>
      </c>
    </row>
    <row r="827" customHeight="1" spans="1:4">
      <c r="A827" s="434" t="s">
        <v>733</v>
      </c>
      <c r="B827" s="430"/>
      <c r="C827" s="431"/>
      <c r="D827" s="429" t="str">
        <f t="shared" si="27"/>
        <v/>
      </c>
    </row>
    <row r="828" customHeight="1" spans="1:4">
      <c r="A828" s="434" t="s">
        <v>734</v>
      </c>
      <c r="B828" s="430"/>
      <c r="C828" s="431"/>
      <c r="D828" s="429" t="str">
        <f t="shared" si="27"/>
        <v/>
      </c>
    </row>
    <row r="829" customHeight="1" spans="1:4">
      <c r="A829" s="434" t="s">
        <v>112</v>
      </c>
      <c r="B829" s="430"/>
      <c r="C829" s="431"/>
      <c r="D829" s="429" t="str">
        <f t="shared" si="27"/>
        <v/>
      </c>
    </row>
    <row r="830" customHeight="1" spans="1:4">
      <c r="A830" s="434" t="s">
        <v>735</v>
      </c>
      <c r="B830" s="430">
        <v>9</v>
      </c>
      <c r="C830" s="431">
        <v>260</v>
      </c>
      <c r="D830" s="429">
        <f t="shared" si="27"/>
        <v>2888.9</v>
      </c>
    </row>
    <row r="831" customHeight="1" spans="1:4">
      <c r="A831" s="434" t="s">
        <v>736</v>
      </c>
      <c r="B831" s="427">
        <f>SUM(B832:B836)</f>
        <v>13</v>
      </c>
      <c r="C831" s="428">
        <v>0</v>
      </c>
      <c r="D831" s="429">
        <f t="shared" si="27"/>
        <v>0</v>
      </c>
    </row>
    <row r="832" customHeight="1" spans="1:4">
      <c r="A832" s="434" t="s">
        <v>103</v>
      </c>
      <c r="B832" s="430"/>
      <c r="C832" s="431"/>
      <c r="D832" s="429" t="str">
        <f t="shared" si="27"/>
        <v/>
      </c>
    </row>
    <row r="833" customHeight="1" spans="1:4">
      <c r="A833" s="434" t="s">
        <v>104</v>
      </c>
      <c r="B833" s="430"/>
      <c r="C833" s="431"/>
      <c r="D833" s="429" t="str">
        <f t="shared" si="27"/>
        <v/>
      </c>
    </row>
    <row r="834" customHeight="1" spans="1:4">
      <c r="A834" s="434" t="s">
        <v>105</v>
      </c>
      <c r="B834" s="430"/>
      <c r="C834" s="431"/>
      <c r="D834" s="429" t="str">
        <f t="shared" si="27"/>
        <v/>
      </c>
    </row>
    <row r="835" customHeight="1" spans="1:4">
      <c r="A835" s="434" t="s">
        <v>737</v>
      </c>
      <c r="B835" s="430"/>
      <c r="C835" s="431"/>
      <c r="D835" s="429" t="str">
        <f t="shared" si="27"/>
        <v/>
      </c>
    </row>
    <row r="836" customHeight="1" spans="1:4">
      <c r="A836" s="434" t="s">
        <v>738</v>
      </c>
      <c r="B836" s="430">
        <v>13</v>
      </c>
      <c r="C836" s="431"/>
      <c r="D836" s="429">
        <f t="shared" si="27"/>
        <v>0</v>
      </c>
    </row>
    <row r="837" customHeight="1" spans="1:4">
      <c r="A837" s="434" t="s">
        <v>739</v>
      </c>
      <c r="B837" s="427">
        <f>SUM(B838:B839)</f>
        <v>67</v>
      </c>
      <c r="C837" s="428">
        <v>278</v>
      </c>
      <c r="D837" s="429">
        <f t="shared" si="27"/>
        <v>414.9</v>
      </c>
    </row>
    <row r="838" s="411" customFormat="1" customHeight="1" spans="1:4">
      <c r="A838" s="434" t="s">
        <v>740</v>
      </c>
      <c r="B838" s="430"/>
      <c r="C838" s="431"/>
      <c r="D838" s="429" t="str">
        <f t="shared" si="27"/>
        <v/>
      </c>
    </row>
    <row r="839" customHeight="1" spans="1:4">
      <c r="A839" s="434" t="s">
        <v>741</v>
      </c>
      <c r="B839" s="430">
        <v>67</v>
      </c>
      <c r="C839" s="431">
        <v>278</v>
      </c>
      <c r="D839" s="429">
        <f t="shared" si="27"/>
        <v>414.9</v>
      </c>
    </row>
    <row r="840" customHeight="1" spans="1:4">
      <c r="A840" s="422" t="s">
        <v>742</v>
      </c>
      <c r="B840" s="423">
        <f>SUM(B841:B849)</f>
        <v>0</v>
      </c>
      <c r="C840" s="424">
        <v>132</v>
      </c>
      <c r="D840" s="429" t="str">
        <f t="shared" si="27"/>
        <v/>
      </c>
    </row>
    <row r="841" customHeight="1" spans="1:4">
      <c r="A841" s="434" t="s">
        <v>743</v>
      </c>
      <c r="B841" s="430"/>
      <c r="C841" s="431"/>
      <c r="D841" s="429" t="str">
        <f t="shared" si="27"/>
        <v/>
      </c>
    </row>
    <row r="842" customHeight="1" spans="1:4">
      <c r="A842" s="434" t="s">
        <v>744</v>
      </c>
      <c r="B842" s="430"/>
      <c r="C842" s="431"/>
      <c r="D842" s="429" t="str">
        <f t="shared" si="27"/>
        <v/>
      </c>
    </row>
    <row r="843" customHeight="1" spans="1:4">
      <c r="A843" s="434" t="s">
        <v>745</v>
      </c>
      <c r="B843" s="430"/>
      <c r="C843" s="431"/>
      <c r="D843" s="429" t="str">
        <f t="shared" si="27"/>
        <v/>
      </c>
    </row>
    <row r="844" customHeight="1" spans="1:4">
      <c r="A844" s="434" t="s">
        <v>746</v>
      </c>
      <c r="B844" s="430"/>
      <c r="C844" s="431"/>
      <c r="D844" s="429" t="str">
        <f t="shared" si="27"/>
        <v/>
      </c>
    </row>
    <row r="845" customHeight="1" spans="1:4">
      <c r="A845" s="434" t="s">
        <v>747</v>
      </c>
      <c r="B845" s="430"/>
      <c r="C845" s="431"/>
      <c r="D845" s="429" t="str">
        <f t="shared" si="27"/>
        <v/>
      </c>
    </row>
    <row r="846" customHeight="1" spans="1:4">
      <c r="A846" s="434" t="s">
        <v>748</v>
      </c>
      <c r="B846" s="430"/>
      <c r="C846" s="431"/>
      <c r="D846" s="429" t="str">
        <f t="shared" si="27"/>
        <v/>
      </c>
    </row>
    <row r="847" customHeight="1" spans="1:4">
      <c r="A847" s="434" t="s">
        <v>749</v>
      </c>
      <c r="B847" s="430"/>
      <c r="C847" s="431"/>
      <c r="D847" s="429" t="str">
        <f t="shared" si="27"/>
        <v/>
      </c>
    </row>
    <row r="848" s="411" customFormat="1" customHeight="1" spans="1:4">
      <c r="A848" s="434" t="s">
        <v>750</v>
      </c>
      <c r="B848" s="430"/>
      <c r="C848" s="431"/>
      <c r="D848" s="429" t="str">
        <f t="shared" si="27"/>
        <v/>
      </c>
    </row>
    <row r="849" customHeight="1" spans="1:4">
      <c r="A849" s="434" t="s">
        <v>751</v>
      </c>
      <c r="B849" s="430"/>
      <c r="C849" s="431">
        <v>132</v>
      </c>
      <c r="D849" s="429" t="str">
        <f t="shared" si="27"/>
        <v/>
      </c>
    </row>
    <row r="850" customHeight="1" spans="1:4">
      <c r="A850" s="422" t="s">
        <v>752</v>
      </c>
      <c r="B850" s="423">
        <f>B851+B878+B893</f>
        <v>6783</v>
      </c>
      <c r="C850" s="424">
        <v>798</v>
      </c>
      <c r="D850" s="429">
        <f t="shared" si="27"/>
        <v>11.8</v>
      </c>
    </row>
    <row r="851" customHeight="1" spans="1:4">
      <c r="A851" s="434" t="s">
        <v>753</v>
      </c>
      <c r="B851" s="427">
        <f>SUM(B852:B877)</f>
        <v>6783</v>
      </c>
      <c r="C851" s="428">
        <v>798</v>
      </c>
      <c r="D851" s="429">
        <f t="shared" si="27"/>
        <v>11.8</v>
      </c>
    </row>
    <row r="852" customHeight="1" spans="1:4">
      <c r="A852" s="434" t="s">
        <v>103</v>
      </c>
      <c r="B852" s="430">
        <v>185</v>
      </c>
      <c r="C852" s="431">
        <v>199</v>
      </c>
      <c r="D852" s="429">
        <f t="shared" si="27"/>
        <v>107.6</v>
      </c>
    </row>
    <row r="853" customHeight="1" spans="1:4">
      <c r="A853" s="434" t="s">
        <v>104</v>
      </c>
      <c r="B853" s="430">
        <v>460</v>
      </c>
      <c r="C853" s="431">
        <v>599</v>
      </c>
      <c r="D853" s="429">
        <f t="shared" si="27"/>
        <v>130.2</v>
      </c>
    </row>
    <row r="854" customHeight="1" spans="1:4">
      <c r="A854" s="434" t="s">
        <v>105</v>
      </c>
      <c r="C854" s="431"/>
      <c r="D854" s="429" t="str">
        <f t="shared" si="27"/>
        <v/>
      </c>
    </row>
    <row r="855" customHeight="1" spans="1:4">
      <c r="A855" s="434" t="s">
        <v>754</v>
      </c>
      <c r="B855" s="430"/>
      <c r="C855" s="431"/>
      <c r="D855" s="429" t="str">
        <f t="shared" si="27"/>
        <v/>
      </c>
    </row>
    <row r="856" customHeight="1" spans="1:4">
      <c r="A856" s="434" t="s">
        <v>755</v>
      </c>
      <c r="B856" s="430"/>
      <c r="C856" s="431"/>
      <c r="D856" s="429" t="str">
        <f t="shared" si="27"/>
        <v/>
      </c>
    </row>
    <row r="857" customHeight="1" spans="1:4">
      <c r="A857" s="434" t="s">
        <v>756</v>
      </c>
      <c r="B857" s="430"/>
      <c r="C857" s="431"/>
      <c r="D857" s="429" t="str">
        <f t="shared" si="27"/>
        <v/>
      </c>
    </row>
    <row r="858" customHeight="1" spans="1:4">
      <c r="A858" s="434" t="s">
        <v>757</v>
      </c>
      <c r="B858" s="430"/>
      <c r="C858" s="431"/>
      <c r="D858" s="429" t="str">
        <f t="shared" si="27"/>
        <v/>
      </c>
    </row>
    <row r="859" customHeight="1" spans="1:4">
      <c r="A859" s="434" t="s">
        <v>758</v>
      </c>
      <c r="B859" s="430"/>
      <c r="C859" s="431"/>
      <c r="D859" s="429" t="str">
        <f t="shared" si="27"/>
        <v/>
      </c>
    </row>
    <row r="860" customHeight="1" spans="1:4">
      <c r="A860" s="434" t="s">
        <v>759</v>
      </c>
      <c r="B860" s="430"/>
      <c r="C860" s="431"/>
      <c r="D860" s="429" t="str">
        <f t="shared" si="27"/>
        <v/>
      </c>
    </row>
    <row r="861" customHeight="1" spans="1:4">
      <c r="A861" s="434" t="s">
        <v>760</v>
      </c>
      <c r="B861" s="430"/>
      <c r="C861" s="431"/>
      <c r="D861" s="429" t="str">
        <f t="shared" si="27"/>
        <v/>
      </c>
    </row>
    <row r="862" customHeight="1" spans="1:4">
      <c r="A862" s="434" t="s">
        <v>761</v>
      </c>
      <c r="B862" s="430"/>
      <c r="C862" s="431"/>
      <c r="D862" s="429" t="str">
        <f t="shared" si="27"/>
        <v/>
      </c>
    </row>
    <row r="863" customHeight="1" spans="1:4">
      <c r="A863" s="434" t="s">
        <v>762</v>
      </c>
      <c r="B863" s="430"/>
      <c r="C863" s="431"/>
      <c r="D863" s="429" t="str">
        <f t="shared" si="27"/>
        <v/>
      </c>
    </row>
    <row r="864" customHeight="1" spans="1:4">
      <c r="A864" s="434" t="s">
        <v>763</v>
      </c>
      <c r="B864" s="430"/>
      <c r="C864" s="431"/>
      <c r="D864" s="429" t="str">
        <f t="shared" si="27"/>
        <v/>
      </c>
    </row>
    <row r="865" customHeight="1" spans="1:4">
      <c r="A865" s="434" t="s">
        <v>764</v>
      </c>
      <c r="B865" s="430"/>
      <c r="C865" s="431"/>
      <c r="D865" s="429" t="str">
        <f t="shared" si="27"/>
        <v/>
      </c>
    </row>
    <row r="866" customHeight="1" spans="1:4">
      <c r="A866" s="434" t="s">
        <v>765</v>
      </c>
      <c r="B866" s="430"/>
      <c r="C866" s="431"/>
      <c r="D866" s="429" t="str">
        <f t="shared" si="27"/>
        <v/>
      </c>
    </row>
    <row r="867" customHeight="1" spans="1:4">
      <c r="A867" s="434" t="s">
        <v>766</v>
      </c>
      <c r="B867" s="430"/>
      <c r="C867" s="431"/>
      <c r="D867" s="429" t="str">
        <f t="shared" si="27"/>
        <v/>
      </c>
    </row>
    <row r="868" customHeight="1" spans="1:4">
      <c r="A868" s="434" t="s">
        <v>767</v>
      </c>
      <c r="B868" s="430"/>
      <c r="C868" s="431"/>
      <c r="D868" s="429" t="str">
        <f t="shared" si="27"/>
        <v/>
      </c>
    </row>
    <row r="869" customHeight="1" spans="1:4">
      <c r="A869" s="434" t="s">
        <v>768</v>
      </c>
      <c r="B869" s="430"/>
      <c r="C869" s="431"/>
      <c r="D869" s="429" t="str">
        <f t="shared" si="27"/>
        <v/>
      </c>
    </row>
    <row r="870" customHeight="1" spans="1:4">
      <c r="A870" s="434" t="s">
        <v>769</v>
      </c>
      <c r="B870" s="430"/>
      <c r="C870" s="431"/>
      <c r="D870" s="429" t="str">
        <f t="shared" si="27"/>
        <v/>
      </c>
    </row>
    <row r="871" customHeight="1" spans="1:4">
      <c r="A871" s="434" t="s">
        <v>770</v>
      </c>
      <c r="B871" s="430"/>
      <c r="C871" s="431"/>
      <c r="D871" s="429" t="str">
        <f t="shared" si="27"/>
        <v/>
      </c>
    </row>
    <row r="872" customHeight="1" spans="1:4">
      <c r="A872" s="434" t="s">
        <v>771</v>
      </c>
      <c r="B872" s="430"/>
      <c r="C872" s="431"/>
      <c r="D872" s="429" t="str">
        <f t="shared" si="27"/>
        <v/>
      </c>
    </row>
    <row r="873" customHeight="1" spans="1:4">
      <c r="A873" s="434" t="s">
        <v>772</v>
      </c>
      <c r="B873" s="430"/>
      <c r="C873" s="431"/>
      <c r="D873" s="429" t="str">
        <f t="shared" si="27"/>
        <v/>
      </c>
    </row>
    <row r="874" customHeight="1" spans="1:4">
      <c r="A874" s="434" t="s">
        <v>773</v>
      </c>
      <c r="B874" s="430"/>
      <c r="C874" s="431"/>
      <c r="D874" s="429" t="str">
        <f t="shared" si="27"/>
        <v/>
      </c>
    </row>
    <row r="875" customHeight="1" spans="1:4">
      <c r="A875" s="434" t="s">
        <v>774</v>
      </c>
      <c r="B875" s="430"/>
      <c r="C875" s="431"/>
      <c r="D875" s="429" t="str">
        <f t="shared" si="27"/>
        <v/>
      </c>
    </row>
    <row r="876" customHeight="1" spans="1:4">
      <c r="A876" s="434" t="s">
        <v>112</v>
      </c>
      <c r="B876" s="430"/>
      <c r="C876" s="431"/>
      <c r="D876" s="429" t="str">
        <f t="shared" si="27"/>
        <v/>
      </c>
    </row>
    <row r="877" customHeight="1" spans="1:4">
      <c r="A877" s="434" t="s">
        <v>775</v>
      </c>
      <c r="B877" s="430">
        <v>6138</v>
      </c>
      <c r="C877" s="431"/>
      <c r="D877" s="429">
        <f t="shared" si="27"/>
        <v>0</v>
      </c>
    </row>
    <row r="878" customHeight="1" spans="1:4">
      <c r="A878" s="434" t="s">
        <v>776</v>
      </c>
      <c r="B878" s="427"/>
      <c r="C878" s="428"/>
      <c r="D878" s="429" t="str">
        <f t="shared" si="27"/>
        <v/>
      </c>
    </row>
    <row r="879" customHeight="1" spans="1:4">
      <c r="A879" s="434" t="s">
        <v>103</v>
      </c>
      <c r="B879" s="430"/>
      <c r="C879" s="431"/>
      <c r="D879" s="429" t="str">
        <f t="shared" si="27"/>
        <v/>
      </c>
    </row>
    <row r="880" customHeight="1" spans="1:4">
      <c r="A880" s="434" t="s">
        <v>104</v>
      </c>
      <c r="B880" s="430"/>
      <c r="C880" s="431"/>
      <c r="D880" s="429" t="str">
        <f t="shared" si="27"/>
        <v/>
      </c>
    </row>
    <row r="881" customHeight="1" spans="1:6">
      <c r="A881" s="434" t="s">
        <v>105</v>
      </c>
      <c r="B881" s="430"/>
      <c r="C881" s="431"/>
      <c r="D881" s="429" t="str">
        <f t="shared" si="27"/>
        <v/>
      </c>
    </row>
    <row r="882" customHeight="1" spans="1:6">
      <c r="A882" s="434" t="s">
        <v>777</v>
      </c>
      <c r="B882" s="430"/>
      <c r="C882" s="431"/>
      <c r="D882" s="429" t="str">
        <f t="shared" si="27"/>
        <v/>
      </c>
    </row>
    <row r="883" customHeight="1" spans="1:6">
      <c r="A883" s="434" t="s">
        <v>778</v>
      </c>
      <c r="B883" s="430"/>
      <c r="C883" s="431"/>
      <c r="D883" s="429" t="str">
        <f t="shared" si="27"/>
        <v/>
      </c>
    </row>
    <row r="884" customHeight="1" spans="1:6">
      <c r="A884" s="434" t="s">
        <v>779</v>
      </c>
      <c r="B884" s="430"/>
      <c r="C884" s="431"/>
      <c r="D884" s="429" t="str">
        <f t="shared" si="27"/>
        <v/>
      </c>
    </row>
    <row r="885" customHeight="1" spans="1:6">
      <c r="A885" s="434" t="s">
        <v>780</v>
      </c>
      <c r="B885" s="430"/>
      <c r="C885" s="431"/>
      <c r="D885" s="429" t="str">
        <f t="shared" si="27"/>
        <v/>
      </c>
    </row>
    <row r="886" customHeight="1" spans="1:6">
      <c r="A886" s="434" t="s">
        <v>781</v>
      </c>
      <c r="B886" s="430"/>
      <c r="C886" s="431"/>
      <c r="D886" s="429" t="str">
        <f t="shared" ref="D886:D949" si="28">IF(B886=0,"",ROUND(C886/B886*100,1))</f>
        <v/>
      </c>
    </row>
    <row r="887" customHeight="1" spans="1:6">
      <c r="A887" s="434" t="s">
        <v>782</v>
      </c>
      <c r="B887" s="430"/>
      <c r="C887" s="431"/>
      <c r="D887" s="429" t="str">
        <f t="shared" si="28"/>
        <v/>
      </c>
    </row>
    <row r="888" customHeight="1" spans="1:6">
      <c r="A888" s="434" t="s">
        <v>783</v>
      </c>
      <c r="B888" s="430"/>
      <c r="C888" s="431"/>
      <c r="D888" s="429" t="str">
        <f t="shared" si="28"/>
        <v/>
      </c>
    </row>
    <row r="889" customHeight="1" spans="1:6">
      <c r="A889" s="434" t="s">
        <v>784</v>
      </c>
      <c r="B889" s="430"/>
      <c r="C889" s="431"/>
      <c r="D889" s="429" t="str">
        <f t="shared" si="28"/>
        <v/>
      </c>
    </row>
    <row r="890" customHeight="1" spans="1:6">
      <c r="A890" s="434" t="s">
        <v>785</v>
      </c>
      <c r="B890" s="430"/>
      <c r="C890" s="431"/>
      <c r="D890" s="429" t="str">
        <f t="shared" si="28"/>
        <v/>
      </c>
    </row>
    <row r="891" customHeight="1" spans="1:6">
      <c r="A891" s="434" t="s">
        <v>786</v>
      </c>
      <c r="B891" s="430"/>
      <c r="C891" s="431"/>
      <c r="D891" s="429" t="str">
        <f t="shared" si="28"/>
        <v/>
      </c>
    </row>
    <row r="892" s="411" customFormat="1" customHeight="1" spans="1:6">
      <c r="A892" s="434" t="s">
        <v>787</v>
      </c>
      <c r="B892" s="430"/>
      <c r="C892" s="431"/>
      <c r="D892" s="429" t="str">
        <f t="shared" si="28"/>
        <v/>
      </c>
    </row>
    <row r="893" customHeight="1" spans="1:6">
      <c r="A893" s="434" t="s">
        <v>788</v>
      </c>
      <c r="B893" s="430"/>
      <c r="C893" s="431"/>
      <c r="D893" s="429" t="str">
        <f t="shared" si="28"/>
        <v/>
      </c>
    </row>
    <row r="894" customHeight="1" spans="1:6">
      <c r="A894" s="422" t="s">
        <v>789</v>
      </c>
      <c r="B894" s="423">
        <f>B895+B907+B911</f>
        <v>5384</v>
      </c>
      <c r="C894" s="424">
        <v>10662</v>
      </c>
      <c r="D894" s="429">
        <f t="shared" si="28"/>
        <v>198</v>
      </c>
      <c r="F894" s="455"/>
    </row>
    <row r="895" customHeight="1" spans="1:6">
      <c r="A895" s="434" t="s">
        <v>790</v>
      </c>
      <c r="B895" s="427">
        <f>SUM(B896:B906)</f>
        <v>1104</v>
      </c>
      <c r="C895" s="428">
        <v>6752</v>
      </c>
      <c r="D895" s="429">
        <f t="shared" si="28"/>
        <v>611.6</v>
      </c>
    </row>
    <row r="896" customHeight="1" spans="1:6">
      <c r="A896" s="434" t="s">
        <v>791</v>
      </c>
      <c r="B896" s="430"/>
      <c r="C896" s="431"/>
      <c r="D896" s="429" t="str">
        <f t="shared" si="28"/>
        <v/>
      </c>
    </row>
    <row r="897" customHeight="1" spans="1:4">
      <c r="A897" s="434" t="s">
        <v>792</v>
      </c>
      <c r="B897" s="430"/>
      <c r="C897" s="431"/>
      <c r="D897" s="429" t="str">
        <f t="shared" si="28"/>
        <v/>
      </c>
    </row>
    <row r="898" customHeight="1" spans="1:4">
      <c r="A898" s="434" t="s">
        <v>793</v>
      </c>
      <c r="B898" s="430"/>
      <c r="C898" s="431">
        <v>4531</v>
      </c>
      <c r="D898" s="429" t="str">
        <f t="shared" si="28"/>
        <v/>
      </c>
    </row>
    <row r="899" customHeight="1" spans="1:4">
      <c r="A899" s="434" t="s">
        <v>794</v>
      </c>
      <c r="B899" s="430"/>
      <c r="C899" s="431"/>
      <c r="D899" s="429" t="str">
        <f t="shared" si="28"/>
        <v/>
      </c>
    </row>
    <row r="900" customHeight="1" spans="1:4">
      <c r="A900" s="434" t="s">
        <v>795</v>
      </c>
      <c r="B900" s="430"/>
      <c r="C900" s="431"/>
      <c r="D900" s="429" t="str">
        <f t="shared" si="28"/>
        <v/>
      </c>
    </row>
    <row r="901" customHeight="1" spans="1:4">
      <c r="A901" s="434" t="s">
        <v>796</v>
      </c>
      <c r="B901" s="430"/>
      <c r="C901" s="431"/>
      <c r="D901" s="429" t="str">
        <f t="shared" si="28"/>
        <v/>
      </c>
    </row>
    <row r="902" customHeight="1" spans="1:4">
      <c r="A902" s="434" t="s">
        <v>797</v>
      </c>
      <c r="B902" s="430"/>
      <c r="C902" s="431"/>
      <c r="D902" s="429" t="str">
        <f t="shared" si="28"/>
        <v/>
      </c>
    </row>
    <row r="903" customHeight="1" spans="1:4">
      <c r="A903" s="434" t="s">
        <v>798</v>
      </c>
      <c r="B903" s="430">
        <v>959</v>
      </c>
      <c r="C903" s="431">
        <v>2151</v>
      </c>
      <c r="D903" s="429">
        <f t="shared" si="28"/>
        <v>224.3</v>
      </c>
    </row>
    <row r="904" customHeight="1" spans="1:4">
      <c r="A904" s="434" t="s">
        <v>799</v>
      </c>
      <c r="B904" s="430">
        <v>2</v>
      </c>
      <c r="C904" s="431">
        <v>70</v>
      </c>
      <c r="D904" s="429">
        <f t="shared" si="28"/>
        <v>3500</v>
      </c>
    </row>
    <row r="905" customHeight="1" spans="1:4">
      <c r="A905" s="434" t="s">
        <v>800</v>
      </c>
      <c r="B905" s="430"/>
      <c r="C905" s="431"/>
      <c r="D905" s="429" t="str">
        <f t="shared" si="28"/>
        <v/>
      </c>
    </row>
    <row r="906" customHeight="1" spans="1:4">
      <c r="A906" s="434" t="s">
        <v>801</v>
      </c>
      <c r="B906" s="430">
        <v>143</v>
      </c>
      <c r="C906" s="431"/>
      <c r="D906" s="429">
        <f t="shared" si="28"/>
        <v>0</v>
      </c>
    </row>
    <row r="907" customHeight="1" spans="1:4">
      <c r="A907" s="434" t="s">
        <v>802</v>
      </c>
      <c r="B907" s="427">
        <f>SUM(B908:B910)</f>
        <v>4280</v>
      </c>
      <c r="C907" s="428">
        <v>3910</v>
      </c>
      <c r="D907" s="429">
        <f t="shared" si="28"/>
        <v>91.4</v>
      </c>
    </row>
    <row r="908" customHeight="1" spans="1:4">
      <c r="A908" s="434" t="s">
        <v>803</v>
      </c>
      <c r="B908" s="430">
        <v>4280</v>
      </c>
      <c r="C908" s="431">
        <v>3910</v>
      </c>
      <c r="D908" s="429">
        <f t="shared" si="28"/>
        <v>91.4</v>
      </c>
    </row>
    <row r="909" customHeight="1" spans="1:4">
      <c r="A909" s="434" t="s">
        <v>804</v>
      </c>
      <c r="B909" s="430"/>
      <c r="C909" s="431"/>
      <c r="D909" s="429" t="str">
        <f t="shared" si="28"/>
        <v/>
      </c>
    </row>
    <row r="910" customHeight="1" spans="1:4">
      <c r="A910" s="434" t="s">
        <v>805</v>
      </c>
      <c r="B910" s="430"/>
      <c r="C910" s="431"/>
      <c r="D910" s="429" t="str">
        <f t="shared" si="28"/>
        <v/>
      </c>
    </row>
    <row r="911" customHeight="1" spans="1:4">
      <c r="A911" s="434" t="s">
        <v>806</v>
      </c>
      <c r="B911" s="427">
        <f>SUM(B912:B914)</f>
        <v>0</v>
      </c>
      <c r="C911" s="428"/>
      <c r="D911" s="429" t="str">
        <f t="shared" si="28"/>
        <v/>
      </c>
    </row>
    <row r="912" customHeight="1" spans="1:4">
      <c r="A912" s="434" t="s">
        <v>807</v>
      </c>
      <c r="B912" s="430"/>
      <c r="C912" s="431"/>
      <c r="D912" s="429" t="str">
        <f t="shared" si="28"/>
        <v/>
      </c>
    </row>
    <row r="913" s="411" customFormat="1" customHeight="1" spans="1:4">
      <c r="A913" s="434" t="s">
        <v>808</v>
      </c>
      <c r="B913" s="430"/>
      <c r="C913" s="431"/>
      <c r="D913" s="429" t="str">
        <f t="shared" si="28"/>
        <v/>
      </c>
    </row>
    <row r="914" s="411" customFormat="1" customHeight="1" spans="1:4">
      <c r="A914" s="434" t="s">
        <v>809</v>
      </c>
      <c r="B914" s="430"/>
      <c r="C914" s="431"/>
      <c r="D914" s="429" t="str">
        <f t="shared" si="28"/>
        <v/>
      </c>
    </row>
    <row r="915" s="411" customFormat="1" customHeight="1" spans="1:4">
      <c r="A915" s="422" t="s">
        <v>810</v>
      </c>
      <c r="B915" s="423">
        <v>7</v>
      </c>
      <c r="C915" s="424">
        <v>42</v>
      </c>
      <c r="D915" s="429">
        <f t="shared" si="28"/>
        <v>600</v>
      </c>
    </row>
    <row r="916" customHeight="1" spans="1:4">
      <c r="A916" s="434" t="s">
        <v>811</v>
      </c>
      <c r="B916" s="435">
        <v>7</v>
      </c>
      <c r="C916" s="436">
        <v>42</v>
      </c>
      <c r="D916" s="429">
        <f t="shared" si="28"/>
        <v>600</v>
      </c>
    </row>
    <row r="917" customHeight="1" spans="1:4">
      <c r="A917" s="434" t="s">
        <v>812</v>
      </c>
      <c r="B917" s="427">
        <v>7</v>
      </c>
      <c r="C917" s="428">
        <v>42</v>
      </c>
      <c r="D917" s="429">
        <f t="shared" si="28"/>
        <v>600</v>
      </c>
    </row>
    <row r="918" customHeight="1" spans="1:4">
      <c r="A918" s="434" t="s">
        <v>813</v>
      </c>
      <c r="B918" s="427"/>
      <c r="C918" s="428"/>
      <c r="D918" s="429" t="str">
        <f t="shared" si="28"/>
        <v/>
      </c>
    </row>
    <row r="919" customHeight="1" spans="1:4">
      <c r="A919" s="434" t="s">
        <v>814</v>
      </c>
      <c r="B919" s="430"/>
      <c r="C919" s="431"/>
      <c r="D919" s="429" t="str">
        <f t="shared" si="28"/>
        <v/>
      </c>
    </row>
    <row r="920" customHeight="1" spans="1:4">
      <c r="A920" s="434" t="s">
        <v>815</v>
      </c>
      <c r="B920" s="430"/>
      <c r="C920" s="431"/>
      <c r="D920" s="429" t="str">
        <f t="shared" si="28"/>
        <v/>
      </c>
    </row>
    <row r="921" customHeight="1" spans="1:4">
      <c r="A921" s="434" t="s">
        <v>816</v>
      </c>
      <c r="B921" s="430"/>
      <c r="C921" s="431"/>
      <c r="D921" s="429" t="str">
        <f t="shared" si="28"/>
        <v/>
      </c>
    </row>
    <row r="922" customHeight="1" spans="1:4">
      <c r="A922" s="434" t="s">
        <v>817</v>
      </c>
      <c r="B922" s="430"/>
      <c r="C922" s="431"/>
      <c r="D922" s="429" t="str">
        <f t="shared" si="28"/>
        <v/>
      </c>
    </row>
    <row r="923" customHeight="1" spans="1:4">
      <c r="A923" s="434" t="s">
        <v>818</v>
      </c>
      <c r="B923" s="430"/>
      <c r="C923" s="431"/>
      <c r="D923" s="429" t="str">
        <f t="shared" si="28"/>
        <v/>
      </c>
    </row>
    <row r="924" customHeight="1" spans="1:4">
      <c r="A924" s="434" t="s">
        <v>819</v>
      </c>
      <c r="B924" s="430"/>
      <c r="C924" s="431"/>
      <c r="D924" s="429" t="str">
        <f t="shared" si="28"/>
        <v/>
      </c>
    </row>
    <row r="925" customHeight="1" spans="1:4">
      <c r="A925" s="434" t="s">
        <v>820</v>
      </c>
      <c r="B925" s="430"/>
      <c r="C925" s="431"/>
      <c r="D925" s="429" t="str">
        <f t="shared" si="28"/>
        <v/>
      </c>
    </row>
    <row r="926" customHeight="1" spans="1:4">
      <c r="A926" s="434" t="s">
        <v>821</v>
      </c>
      <c r="B926" s="430"/>
      <c r="C926" s="431"/>
      <c r="D926" s="429" t="str">
        <f t="shared" si="28"/>
        <v/>
      </c>
    </row>
    <row r="927" customHeight="1" spans="1:4">
      <c r="A927" s="434" t="s">
        <v>822</v>
      </c>
      <c r="B927" s="430"/>
      <c r="C927" s="431"/>
      <c r="D927" s="429" t="str">
        <f t="shared" si="28"/>
        <v/>
      </c>
    </row>
    <row r="928" customHeight="1" spans="1:4">
      <c r="A928" s="434" t="s">
        <v>823</v>
      </c>
      <c r="B928" s="430"/>
      <c r="C928" s="431"/>
      <c r="D928" s="429" t="str">
        <f t="shared" si="28"/>
        <v/>
      </c>
    </row>
    <row r="929" s="411" customFormat="1" customHeight="1" spans="1:4">
      <c r="A929" s="434" t="s">
        <v>824</v>
      </c>
      <c r="B929" s="430"/>
      <c r="C929" s="431"/>
      <c r="D929" s="429" t="str">
        <f t="shared" si="28"/>
        <v/>
      </c>
    </row>
    <row r="930" customHeight="1" spans="1:4">
      <c r="A930" s="434" t="s">
        <v>825</v>
      </c>
      <c r="B930" s="430"/>
      <c r="C930" s="431"/>
      <c r="D930" s="429" t="str">
        <f t="shared" si="28"/>
        <v/>
      </c>
    </row>
    <row r="931" customHeight="1" spans="1:4">
      <c r="A931" s="422" t="s">
        <v>826</v>
      </c>
      <c r="B931" s="423">
        <f>B932+B944+B950+B963+B967</f>
        <v>1570</v>
      </c>
      <c r="C931" s="424">
        <v>1762</v>
      </c>
      <c r="D931" s="429">
        <f t="shared" si="28"/>
        <v>112.2</v>
      </c>
    </row>
    <row r="932" customHeight="1" spans="1:4">
      <c r="A932" s="434" t="s">
        <v>827</v>
      </c>
      <c r="B932" s="427">
        <f>SUM(B933:B943)</f>
        <v>775</v>
      </c>
      <c r="C932" s="428">
        <v>760</v>
      </c>
      <c r="D932" s="429">
        <f t="shared" si="28"/>
        <v>98.1</v>
      </c>
    </row>
    <row r="933" customHeight="1" spans="1:4">
      <c r="A933" s="434" t="s">
        <v>103</v>
      </c>
      <c r="B933" s="430">
        <v>379</v>
      </c>
      <c r="C933" s="431">
        <v>415</v>
      </c>
      <c r="D933" s="429">
        <f t="shared" si="28"/>
        <v>109.5</v>
      </c>
    </row>
    <row r="934" customHeight="1" spans="1:4">
      <c r="A934" s="434" t="s">
        <v>104</v>
      </c>
      <c r="B934" s="430"/>
      <c r="C934" s="431"/>
      <c r="D934" s="429" t="str">
        <f t="shared" si="28"/>
        <v/>
      </c>
    </row>
    <row r="935" customHeight="1" spans="1:4">
      <c r="A935" s="434" t="s">
        <v>105</v>
      </c>
      <c r="B935" s="430"/>
      <c r="C935" s="431"/>
      <c r="D935" s="429" t="str">
        <f t="shared" si="28"/>
        <v/>
      </c>
    </row>
    <row r="936" customHeight="1" spans="1:4">
      <c r="A936" s="434" t="s">
        <v>828</v>
      </c>
      <c r="B936" s="430"/>
      <c r="C936" s="431"/>
      <c r="D936" s="429" t="str">
        <f t="shared" si="28"/>
        <v/>
      </c>
    </row>
    <row r="937" customHeight="1" spans="1:4">
      <c r="A937" s="434" t="s">
        <v>829</v>
      </c>
      <c r="B937" s="430"/>
      <c r="C937" s="431"/>
      <c r="D937" s="429" t="str">
        <f t="shared" si="28"/>
        <v/>
      </c>
    </row>
    <row r="938" customHeight="1" spans="1:4">
      <c r="A938" s="434" t="s">
        <v>830</v>
      </c>
      <c r="B938" s="430">
        <v>387</v>
      </c>
      <c r="C938" s="431">
        <v>325</v>
      </c>
      <c r="D938" s="429">
        <f t="shared" si="28"/>
        <v>84</v>
      </c>
    </row>
    <row r="939" customHeight="1" spans="1:4">
      <c r="A939" s="434" t="s">
        <v>831</v>
      </c>
      <c r="B939" s="430"/>
      <c r="C939" s="431"/>
      <c r="D939" s="429" t="str">
        <f t="shared" si="28"/>
        <v/>
      </c>
    </row>
    <row r="940" customHeight="1" spans="1:4">
      <c r="A940" s="434" t="s">
        <v>832</v>
      </c>
      <c r="B940" s="430"/>
      <c r="C940" s="431">
        <v>15</v>
      </c>
      <c r="D940" s="429" t="str">
        <f t="shared" si="28"/>
        <v/>
      </c>
    </row>
    <row r="941" customHeight="1" spans="1:4">
      <c r="A941" s="434" t="s">
        <v>833</v>
      </c>
      <c r="B941" s="430"/>
      <c r="C941" s="431">
        <v>5</v>
      </c>
      <c r="D941" s="429" t="str">
        <f t="shared" si="28"/>
        <v/>
      </c>
    </row>
    <row r="942" customHeight="1" spans="1:4">
      <c r="A942" s="434" t="s">
        <v>112</v>
      </c>
      <c r="B942" s="430"/>
      <c r="C942" s="431"/>
      <c r="D942" s="429" t="str">
        <f t="shared" si="28"/>
        <v/>
      </c>
    </row>
    <row r="943" customHeight="1" spans="1:4">
      <c r="A943" s="434" t="s">
        <v>834</v>
      </c>
      <c r="B943" s="430">
        <v>9</v>
      </c>
      <c r="C943" s="431"/>
      <c r="D943" s="429">
        <f t="shared" si="28"/>
        <v>0</v>
      </c>
    </row>
    <row r="944" customHeight="1" spans="1:4">
      <c r="A944" s="434" t="s">
        <v>835</v>
      </c>
      <c r="B944" s="427">
        <f>SUM(B945:B949)</f>
        <v>795</v>
      </c>
      <c r="C944" s="428">
        <v>1000</v>
      </c>
      <c r="D944" s="429">
        <f t="shared" si="28"/>
        <v>125.8</v>
      </c>
    </row>
    <row r="945" customHeight="1" spans="1:4">
      <c r="A945" s="434" t="s">
        <v>103</v>
      </c>
      <c r="B945" s="430"/>
      <c r="C945" s="431"/>
      <c r="D945" s="429" t="str">
        <f t="shared" si="28"/>
        <v/>
      </c>
    </row>
    <row r="946" customHeight="1" spans="1:4">
      <c r="A946" s="434" t="s">
        <v>104</v>
      </c>
      <c r="B946" s="430"/>
      <c r="C946" s="431"/>
      <c r="D946" s="429" t="str">
        <f t="shared" si="28"/>
        <v/>
      </c>
    </row>
    <row r="947" customHeight="1" spans="1:4">
      <c r="A947" s="434" t="s">
        <v>105</v>
      </c>
      <c r="B947" s="430"/>
      <c r="C947" s="431"/>
      <c r="D947" s="429" t="str">
        <f t="shared" si="28"/>
        <v/>
      </c>
    </row>
    <row r="948" customHeight="1" spans="1:4">
      <c r="A948" s="434" t="s">
        <v>836</v>
      </c>
      <c r="B948" s="430">
        <v>795</v>
      </c>
      <c r="C948" s="431">
        <v>1000</v>
      </c>
      <c r="D948" s="429">
        <f t="shared" si="28"/>
        <v>125.8</v>
      </c>
    </row>
    <row r="949" customHeight="1" spans="1:4">
      <c r="A949" s="434" t="s">
        <v>837</v>
      </c>
      <c r="B949" s="430"/>
      <c r="C949" s="431"/>
      <c r="D949" s="429" t="str">
        <f t="shared" si="28"/>
        <v/>
      </c>
    </row>
    <row r="950" customHeight="1" spans="1:4">
      <c r="A950" s="434" t="s">
        <v>838</v>
      </c>
      <c r="B950" s="427"/>
      <c r="C950" s="428">
        <v>0</v>
      </c>
      <c r="D950" s="429" t="str">
        <f t="shared" ref="D950:D982" si="29">IF(B950=0,"",ROUND(C950/B950*100,1))</f>
        <v/>
      </c>
    </row>
    <row r="951" customHeight="1" spans="1:4">
      <c r="A951" s="434" t="s">
        <v>103</v>
      </c>
      <c r="B951" s="430"/>
      <c r="C951" s="431"/>
      <c r="D951" s="429" t="str">
        <f t="shared" si="29"/>
        <v/>
      </c>
    </row>
    <row r="952" customHeight="1" spans="1:4">
      <c r="A952" s="434" t="s">
        <v>104</v>
      </c>
      <c r="B952" s="430"/>
      <c r="C952" s="431"/>
      <c r="D952" s="429" t="str">
        <f t="shared" si="29"/>
        <v/>
      </c>
    </row>
    <row r="953" customHeight="1" spans="1:4">
      <c r="A953" s="434" t="s">
        <v>105</v>
      </c>
      <c r="B953" s="430"/>
      <c r="C953" s="431"/>
      <c r="D953" s="429" t="str">
        <f t="shared" si="29"/>
        <v/>
      </c>
    </row>
    <row r="954" customHeight="1" spans="1:4">
      <c r="A954" s="434" t="s">
        <v>839</v>
      </c>
      <c r="B954" s="430"/>
      <c r="C954" s="431"/>
      <c r="D954" s="429" t="str">
        <f t="shared" si="29"/>
        <v/>
      </c>
    </row>
    <row r="955" customHeight="1" spans="1:4">
      <c r="A955" s="434" t="s">
        <v>840</v>
      </c>
      <c r="B955" s="430"/>
      <c r="C955" s="431"/>
      <c r="D955" s="429" t="str">
        <f t="shared" si="29"/>
        <v/>
      </c>
    </row>
    <row r="956" customHeight="1" spans="1:4">
      <c r="A956" s="434" t="s">
        <v>841</v>
      </c>
      <c r="B956" s="430"/>
      <c r="C956" s="431"/>
      <c r="D956" s="429" t="str">
        <f t="shared" si="29"/>
        <v/>
      </c>
    </row>
    <row r="957" customHeight="1" spans="1:4">
      <c r="A957" s="434" t="s">
        <v>842</v>
      </c>
      <c r="B957" s="430"/>
      <c r="C957" s="431"/>
      <c r="D957" s="429" t="str">
        <f t="shared" si="29"/>
        <v/>
      </c>
    </row>
    <row r="958" customHeight="1" spans="1:4">
      <c r="A958" s="434" t="s">
        <v>843</v>
      </c>
      <c r="B958" s="430"/>
      <c r="C958" s="431"/>
      <c r="D958" s="429" t="str">
        <f t="shared" si="29"/>
        <v/>
      </c>
    </row>
    <row r="959" customHeight="1" spans="1:4">
      <c r="A959" s="434" t="s">
        <v>844</v>
      </c>
      <c r="B959" s="430"/>
      <c r="C959" s="431"/>
      <c r="D959" s="429" t="str">
        <f t="shared" si="29"/>
        <v/>
      </c>
    </row>
    <row r="960" customHeight="1" spans="1:4">
      <c r="A960" s="434" t="s">
        <v>845</v>
      </c>
      <c r="B960" s="430"/>
      <c r="C960" s="431"/>
      <c r="D960" s="429" t="str">
        <f t="shared" si="29"/>
        <v/>
      </c>
    </row>
    <row r="961" customHeight="1" spans="1:4">
      <c r="A961" s="434" t="s">
        <v>846</v>
      </c>
      <c r="B961" s="430"/>
      <c r="C961" s="431"/>
      <c r="D961" s="429" t="str">
        <f t="shared" si="29"/>
        <v/>
      </c>
    </row>
    <row r="962" customHeight="1" spans="1:4">
      <c r="A962" s="434" t="s">
        <v>847</v>
      </c>
      <c r="B962" s="430"/>
      <c r="C962" s="431"/>
      <c r="D962" s="429" t="str">
        <f t="shared" si="29"/>
        <v/>
      </c>
    </row>
    <row r="963" customHeight="1" spans="1:4">
      <c r="A963" s="434" t="s">
        <v>848</v>
      </c>
      <c r="B963" s="427"/>
      <c r="C963" s="428">
        <v>2</v>
      </c>
      <c r="D963" s="429" t="str">
        <f t="shared" si="29"/>
        <v/>
      </c>
    </row>
    <row r="964" customHeight="1" spans="1:4">
      <c r="A964" s="434" t="s">
        <v>849</v>
      </c>
      <c r="B964" s="456"/>
      <c r="C964" s="457">
        <v>2</v>
      </c>
      <c r="D964" s="429" t="str">
        <f t="shared" si="29"/>
        <v/>
      </c>
    </row>
    <row r="965" customHeight="1" spans="1:4">
      <c r="A965" s="434" t="s">
        <v>850</v>
      </c>
      <c r="B965" s="456"/>
      <c r="C965" s="457"/>
      <c r="D965" s="429" t="str">
        <f t="shared" si="29"/>
        <v/>
      </c>
    </row>
    <row r="966" s="411" customFormat="1" customHeight="1" spans="1:4">
      <c r="A966" s="434" t="s">
        <v>851</v>
      </c>
      <c r="B966" s="456"/>
      <c r="C966" s="457"/>
      <c r="D966" s="429" t="str">
        <f t="shared" si="29"/>
        <v/>
      </c>
    </row>
    <row r="967" s="411" customFormat="1" customHeight="1" spans="1:4">
      <c r="A967" s="434" t="s">
        <v>852</v>
      </c>
      <c r="B967" s="430"/>
      <c r="C967" s="431"/>
      <c r="D967" s="429" t="str">
        <f t="shared" si="29"/>
        <v/>
      </c>
    </row>
    <row r="968" customHeight="1" spans="1:4">
      <c r="A968" s="422" t="s">
        <v>853</v>
      </c>
      <c r="B968" s="441"/>
      <c r="C968" s="442">
        <v>2000</v>
      </c>
      <c r="D968" s="429" t="str">
        <f t="shared" si="29"/>
        <v/>
      </c>
    </row>
    <row r="969" customHeight="1" spans="1:4">
      <c r="A969" s="422" t="s">
        <v>854</v>
      </c>
      <c r="B969" s="423">
        <f>B970</f>
        <v>1292</v>
      </c>
      <c r="C969" s="424">
        <v>1500</v>
      </c>
      <c r="D969" s="425">
        <f t="shared" si="29"/>
        <v>116.1</v>
      </c>
    </row>
    <row r="970" customHeight="1" spans="1:4">
      <c r="A970" s="434" t="s">
        <v>855</v>
      </c>
      <c r="B970" s="427">
        <f>B971</f>
        <v>1292</v>
      </c>
      <c r="C970" s="428">
        <v>1500</v>
      </c>
      <c r="D970" s="429">
        <f t="shared" si="29"/>
        <v>116.1</v>
      </c>
    </row>
    <row r="971" customHeight="1" spans="1:4">
      <c r="A971" s="434" t="s">
        <v>856</v>
      </c>
      <c r="B971" s="430">
        <v>1292</v>
      </c>
      <c r="C971" s="431">
        <v>1500</v>
      </c>
      <c r="D971" s="429">
        <f t="shared" si="29"/>
        <v>116.1</v>
      </c>
    </row>
    <row r="972" customHeight="1" spans="1:4">
      <c r="A972" s="434" t="s">
        <v>857</v>
      </c>
      <c r="B972" s="430"/>
      <c r="C972" s="431"/>
      <c r="D972" s="429" t="str">
        <f t="shared" si="29"/>
        <v/>
      </c>
    </row>
    <row r="973" s="411" customFormat="1" customHeight="1" spans="1:4">
      <c r="A973" s="434" t="s">
        <v>858</v>
      </c>
      <c r="B973" s="430"/>
      <c r="C973" s="431"/>
      <c r="D973" s="429" t="str">
        <f t="shared" si="29"/>
        <v/>
      </c>
    </row>
    <row r="974" customHeight="1" spans="1:4">
      <c r="A974" s="434" t="s">
        <v>859</v>
      </c>
      <c r="B974" s="430"/>
      <c r="C974" s="431"/>
      <c r="D974" s="429" t="str">
        <f t="shared" si="29"/>
        <v/>
      </c>
    </row>
    <row r="975" s="411" customFormat="1" customHeight="1" spans="1:4">
      <c r="A975" s="422" t="s">
        <v>860</v>
      </c>
      <c r="B975" s="458"/>
      <c r="C975" s="459">
        <v>0</v>
      </c>
      <c r="D975" s="429" t="str">
        <f t="shared" si="29"/>
        <v/>
      </c>
    </row>
    <row r="976" customHeight="1" spans="1:4">
      <c r="A976" s="434" t="s">
        <v>861</v>
      </c>
      <c r="B976" s="430"/>
      <c r="C976" s="431"/>
      <c r="D976" s="429" t="str">
        <f t="shared" si="29"/>
        <v/>
      </c>
    </row>
    <row r="977" customHeight="1" spans="1:4">
      <c r="A977" s="422" t="s">
        <v>862</v>
      </c>
      <c r="B977" s="423">
        <f>B979</f>
        <v>3361</v>
      </c>
      <c r="C977" s="424">
        <v>11290</v>
      </c>
      <c r="D977" s="425">
        <f t="shared" si="29"/>
        <v>335.9</v>
      </c>
    </row>
    <row r="978" customHeight="1" spans="1:4">
      <c r="A978" s="434" t="s">
        <v>863</v>
      </c>
      <c r="B978" s="430"/>
      <c r="C978" s="431">
        <v>11000</v>
      </c>
      <c r="D978" s="429" t="str">
        <f t="shared" si="29"/>
        <v/>
      </c>
    </row>
    <row r="979" customHeight="1" spans="1:4">
      <c r="A979" s="434" t="s">
        <v>751</v>
      </c>
      <c r="B979" s="430">
        <v>3361</v>
      </c>
      <c r="C979" s="431">
        <v>290</v>
      </c>
      <c r="D979" s="429">
        <f t="shared" si="29"/>
        <v>8.6</v>
      </c>
    </row>
    <row r="980" s="411" customFormat="1" customHeight="1" spans="1:4">
      <c r="A980" s="434"/>
      <c r="B980" s="430"/>
      <c r="C980" s="431"/>
      <c r="D980" s="429" t="str">
        <f t="shared" si="29"/>
        <v/>
      </c>
    </row>
    <row r="981" customHeight="1" spans="1:4">
      <c r="A981" s="434"/>
      <c r="B981" s="430"/>
      <c r="C981" s="431"/>
      <c r="D981" s="429" t="str">
        <f t="shared" si="29"/>
        <v/>
      </c>
    </row>
    <row r="982" customHeight="1" spans="1:4">
      <c r="A982" s="418" t="s">
        <v>58</v>
      </c>
      <c r="B982" s="423">
        <f>B4+B216+B220+B232+B285+B312+B333+B376+B492+B564+B608+B627+B740+B784+B820+B840+B850+B894+B915+B931+B968+B969+B975+B977</f>
        <v>139892</v>
      </c>
      <c r="C982" s="424">
        <v>170499</v>
      </c>
      <c r="D982" s="425">
        <f t="shared" si="29"/>
        <v>121.9</v>
      </c>
    </row>
  </sheetData>
  <sheetProtection formatCells="0" formatColumns="0" formatRows="0"/>
  <mergeCells count="1">
    <mergeCell ref="A1:D1"/>
  </mergeCells>
  <pageMargins left="0.551181102362205" right="0.551181102362205" top="0.393700787401575" bottom="0.47244094488189" header="0.196850393700787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showGridLines="0" topLeftCell="A27" workbookViewId="0">
      <selection activeCell="E19" sqref="E19"/>
    </sheetView>
  </sheetViews>
  <sheetFormatPr defaultColWidth="9" defaultRowHeight="21.95" customHeight="1" outlineLevelCol="3"/>
  <cols>
    <col min="1" max="1" width="11.125" style="254" customWidth="1"/>
    <col min="2" max="2" width="11.125" style="394" customWidth="1"/>
    <col min="3" max="4" width="31" style="254" customWidth="1"/>
    <col min="5" max="9" width="9" style="254"/>
    <col min="10" max="10" width="19.5" style="254" customWidth="1"/>
    <col min="11" max="16384" width="9" style="254"/>
  </cols>
  <sheetData>
    <row r="1" ht="36" customHeight="1" spans="1:4">
      <c r="A1" s="395" t="s">
        <v>864</v>
      </c>
      <c r="B1" s="395"/>
      <c r="C1" s="395"/>
      <c r="D1" s="395"/>
    </row>
    <row r="2" ht="18" customHeight="1" spans="1:4">
      <c r="D2" s="396" t="s">
        <v>1</v>
      </c>
    </row>
    <row r="3" s="250" customFormat="1" ht="30" customHeight="1" spans="1:4">
      <c r="A3" s="397" t="s">
        <v>865</v>
      </c>
      <c r="B3" s="398" t="s">
        <v>866</v>
      </c>
      <c r="C3" s="397" t="s">
        <v>867</v>
      </c>
      <c r="D3" s="397" t="s">
        <v>868</v>
      </c>
    </row>
    <row r="4" s="250" customFormat="1" customHeight="1" spans="1:4">
      <c r="A4" s="397"/>
      <c r="B4" s="398"/>
      <c r="C4" s="397" t="s">
        <v>869</v>
      </c>
      <c r="D4" s="399">
        <f>D5+D10+D20+D26+D30+D33+D36+D39+D41+D47+D50+D53</f>
        <v>168499</v>
      </c>
    </row>
    <row r="5" customHeight="1" spans="1:4">
      <c r="A5" s="400">
        <v>501</v>
      </c>
      <c r="B5" s="401"/>
      <c r="C5" s="402" t="s">
        <v>870</v>
      </c>
      <c r="D5" s="403">
        <f>SUM(D6:D9)</f>
        <v>15758</v>
      </c>
    </row>
    <row r="6" customHeight="1" spans="1:4">
      <c r="A6" s="400">
        <v>501</v>
      </c>
      <c r="B6" s="401" t="s">
        <v>871</v>
      </c>
      <c r="C6" s="404" t="s">
        <v>872</v>
      </c>
      <c r="D6" s="405">
        <v>9926</v>
      </c>
    </row>
    <row r="7" customHeight="1" spans="1:4">
      <c r="A7" s="400">
        <v>501</v>
      </c>
      <c r="B7" s="401" t="s">
        <v>873</v>
      </c>
      <c r="C7" s="404" t="s">
        <v>874</v>
      </c>
      <c r="D7" s="405">
        <v>3254</v>
      </c>
    </row>
    <row r="8" customHeight="1" spans="1:4">
      <c r="A8" s="400">
        <v>501</v>
      </c>
      <c r="B8" s="401" t="s">
        <v>875</v>
      </c>
      <c r="C8" s="404" t="s">
        <v>876</v>
      </c>
      <c r="D8" s="405">
        <v>1413</v>
      </c>
    </row>
    <row r="9" customHeight="1" spans="1:4">
      <c r="A9" s="400">
        <v>501</v>
      </c>
      <c r="B9" s="401" t="s">
        <v>877</v>
      </c>
      <c r="C9" s="404" t="s">
        <v>878</v>
      </c>
      <c r="D9" s="405">
        <v>1165</v>
      </c>
    </row>
    <row r="10" customHeight="1" spans="1:4">
      <c r="A10" s="400">
        <v>502</v>
      </c>
      <c r="B10" s="401"/>
      <c r="C10" s="402" t="s">
        <v>879</v>
      </c>
      <c r="D10" s="403">
        <f>SUM(D11:D19)</f>
        <v>26182</v>
      </c>
    </row>
    <row r="11" customHeight="1" spans="1:4">
      <c r="A11" s="400">
        <v>502</v>
      </c>
      <c r="B11" s="401" t="s">
        <v>871</v>
      </c>
      <c r="C11" s="404" t="s">
        <v>880</v>
      </c>
      <c r="D11" s="405">
        <v>5185</v>
      </c>
    </row>
    <row r="12" customHeight="1" spans="1:4">
      <c r="A12" s="400">
        <v>502</v>
      </c>
      <c r="B12" s="401" t="s">
        <v>873</v>
      </c>
      <c r="C12" s="404" t="s">
        <v>881</v>
      </c>
      <c r="D12" s="405">
        <v>85</v>
      </c>
    </row>
    <row r="13" customHeight="1" spans="1:4">
      <c r="A13" s="400">
        <v>502</v>
      </c>
      <c r="B13" s="401" t="s">
        <v>875</v>
      </c>
      <c r="C13" s="404" t="s">
        <v>882</v>
      </c>
      <c r="D13" s="405">
        <v>67</v>
      </c>
    </row>
    <row r="14" customHeight="1" spans="1:4">
      <c r="A14" s="400">
        <v>502</v>
      </c>
      <c r="B14" s="401" t="s">
        <v>883</v>
      </c>
      <c r="C14" s="404" t="s">
        <v>884</v>
      </c>
      <c r="D14" s="405"/>
    </row>
    <row r="15" customHeight="1" spans="1:4">
      <c r="A15" s="400">
        <v>502</v>
      </c>
      <c r="B15" s="401" t="s">
        <v>885</v>
      </c>
      <c r="C15" s="404" t="s">
        <v>886</v>
      </c>
      <c r="D15" s="405">
        <v>15743</v>
      </c>
    </row>
    <row r="16" customHeight="1" spans="1:4">
      <c r="A16" s="400">
        <v>502</v>
      </c>
      <c r="B16" s="401" t="s">
        <v>887</v>
      </c>
      <c r="C16" s="404" t="s">
        <v>888</v>
      </c>
      <c r="D16" s="405">
        <v>32</v>
      </c>
    </row>
    <row r="17" customHeight="1" spans="1:4">
      <c r="A17" s="400">
        <v>502</v>
      </c>
      <c r="B17" s="401" t="s">
        <v>889</v>
      </c>
      <c r="C17" s="404" t="s">
        <v>890</v>
      </c>
      <c r="D17" s="405">
        <v>143</v>
      </c>
    </row>
    <row r="18" customHeight="1" spans="1:4">
      <c r="A18" s="400">
        <v>502</v>
      </c>
      <c r="B18" s="401" t="s">
        <v>891</v>
      </c>
      <c r="C18" s="404" t="s">
        <v>892</v>
      </c>
      <c r="D18" s="405">
        <v>322</v>
      </c>
    </row>
    <row r="19" customHeight="1" spans="1:4">
      <c r="A19" s="400">
        <v>502</v>
      </c>
      <c r="B19" s="401" t="s">
        <v>877</v>
      </c>
      <c r="C19" s="404" t="s">
        <v>893</v>
      </c>
      <c r="D19" s="405">
        <v>4605</v>
      </c>
    </row>
    <row r="20" customHeight="1" spans="1:4">
      <c r="A20" s="400">
        <v>503</v>
      </c>
      <c r="B20" s="401"/>
      <c r="C20" s="402" t="s">
        <v>894</v>
      </c>
      <c r="D20" s="403">
        <f>SUM(D21:D25)</f>
        <v>23083</v>
      </c>
    </row>
    <row r="21" customHeight="1" spans="1:4">
      <c r="A21" s="400">
        <v>503</v>
      </c>
      <c r="B21" s="401" t="s">
        <v>873</v>
      </c>
      <c r="C21" s="404" t="s">
        <v>895</v>
      </c>
      <c r="D21" s="403">
        <v>7217</v>
      </c>
    </row>
    <row r="22" customHeight="1" spans="1:4">
      <c r="A22" s="400">
        <v>503</v>
      </c>
      <c r="B22" s="401" t="s">
        <v>885</v>
      </c>
      <c r="C22" s="404" t="s">
        <v>896</v>
      </c>
      <c r="D22" s="405">
        <v>11214</v>
      </c>
    </row>
    <row r="23" customHeight="1" spans="1:4">
      <c r="A23" s="400">
        <v>503</v>
      </c>
      <c r="B23" s="401" t="s">
        <v>887</v>
      </c>
      <c r="C23" s="404" t="s">
        <v>897</v>
      </c>
      <c r="D23" s="405">
        <v>128</v>
      </c>
    </row>
    <row r="24" customHeight="1" spans="1:4">
      <c r="A24" s="400">
        <v>503</v>
      </c>
      <c r="B24" s="401" t="s">
        <v>898</v>
      </c>
      <c r="C24" s="404" t="s">
        <v>899</v>
      </c>
      <c r="D24" s="405">
        <v>251</v>
      </c>
    </row>
    <row r="25" customHeight="1" spans="1:4">
      <c r="A25" s="400">
        <v>503</v>
      </c>
      <c r="B25" s="401" t="s">
        <v>877</v>
      </c>
      <c r="C25" s="404" t="s">
        <v>900</v>
      </c>
      <c r="D25" s="405">
        <v>4273</v>
      </c>
    </row>
    <row r="26" customHeight="1" spans="1:4">
      <c r="A26" s="400">
        <v>504</v>
      </c>
      <c r="B26" s="401"/>
      <c r="C26" s="402" t="s">
        <v>901</v>
      </c>
      <c r="D26" s="403">
        <f>D27+D28+D29</f>
        <v>238</v>
      </c>
    </row>
    <row r="27" customHeight="1" spans="1:4">
      <c r="A27" s="400">
        <v>504</v>
      </c>
      <c r="B27" s="401" t="s">
        <v>875</v>
      </c>
      <c r="C27" s="404" t="s">
        <v>902</v>
      </c>
      <c r="D27" s="405">
        <v>2</v>
      </c>
    </row>
    <row r="28" customHeight="1" spans="1:4">
      <c r="A28" s="400">
        <v>504</v>
      </c>
      <c r="B28" s="401" t="s">
        <v>883</v>
      </c>
      <c r="C28" s="404" t="s">
        <v>897</v>
      </c>
      <c r="D28" s="405">
        <v>36</v>
      </c>
    </row>
    <row r="29" customHeight="1" spans="1:4">
      <c r="A29" s="400">
        <v>504</v>
      </c>
      <c r="B29" s="401" t="s">
        <v>877</v>
      </c>
      <c r="C29" s="404" t="s">
        <v>900</v>
      </c>
      <c r="D29" s="405">
        <v>200</v>
      </c>
    </row>
    <row r="30" customHeight="1" spans="1:4">
      <c r="A30" s="400">
        <v>505</v>
      </c>
      <c r="B30" s="401"/>
      <c r="C30" s="402" t="s">
        <v>903</v>
      </c>
      <c r="D30" s="405">
        <f>SUM(D31:D32)</f>
        <v>52137</v>
      </c>
    </row>
    <row r="31" customHeight="1" spans="1:4">
      <c r="A31" s="400">
        <v>505</v>
      </c>
      <c r="B31" s="401" t="s">
        <v>871</v>
      </c>
      <c r="C31" s="404" t="s">
        <v>904</v>
      </c>
      <c r="D31" s="405">
        <v>33923</v>
      </c>
    </row>
    <row r="32" customHeight="1" spans="1:4">
      <c r="A32" s="400">
        <v>505</v>
      </c>
      <c r="B32" s="401" t="s">
        <v>873</v>
      </c>
      <c r="C32" s="404" t="s">
        <v>905</v>
      </c>
      <c r="D32" s="405">
        <v>18214</v>
      </c>
    </row>
    <row r="33" customHeight="1" spans="1:4">
      <c r="A33" s="400">
        <v>506</v>
      </c>
      <c r="B33" s="401"/>
      <c r="C33" s="402" t="s">
        <v>906</v>
      </c>
      <c r="D33" s="405">
        <f>SUM(D34:D35)</f>
        <v>5643</v>
      </c>
    </row>
    <row r="34" customHeight="1" spans="1:4">
      <c r="A34" s="400">
        <v>506</v>
      </c>
      <c r="B34" s="401" t="s">
        <v>871</v>
      </c>
      <c r="C34" s="404" t="s">
        <v>907</v>
      </c>
      <c r="D34" s="405">
        <v>3952</v>
      </c>
    </row>
    <row r="35" customHeight="1" spans="1:4">
      <c r="A35" s="400">
        <v>506</v>
      </c>
      <c r="B35" s="401" t="s">
        <v>873</v>
      </c>
      <c r="C35" s="404" t="s">
        <v>908</v>
      </c>
      <c r="D35" s="405">
        <v>1691</v>
      </c>
    </row>
    <row r="36" customHeight="1" spans="1:4">
      <c r="A36" s="400">
        <v>507</v>
      </c>
      <c r="B36" s="401"/>
      <c r="C36" s="402" t="s">
        <v>909</v>
      </c>
      <c r="D36" s="405">
        <f>SUM(D37:D38)</f>
        <v>900</v>
      </c>
    </row>
    <row r="37" customHeight="1" spans="1:4">
      <c r="A37" s="400">
        <v>507</v>
      </c>
      <c r="B37" s="401" t="s">
        <v>871</v>
      </c>
      <c r="C37" s="404" t="s">
        <v>910</v>
      </c>
      <c r="D37" s="405">
        <v>408</v>
      </c>
    </row>
    <row r="38" customHeight="1" spans="1:4">
      <c r="A38" s="400">
        <v>507</v>
      </c>
      <c r="B38" s="401" t="s">
        <v>877</v>
      </c>
      <c r="C38" s="404" t="s">
        <v>911</v>
      </c>
      <c r="D38" s="405">
        <v>492</v>
      </c>
    </row>
    <row r="39" customHeight="1" spans="1:4">
      <c r="A39" s="400">
        <v>508</v>
      </c>
      <c r="B39" s="401"/>
      <c r="C39" s="402" t="s">
        <v>912</v>
      </c>
      <c r="D39" s="405">
        <f>D40</f>
        <v>200</v>
      </c>
    </row>
    <row r="40" customHeight="1" spans="1:4">
      <c r="A40" s="400">
        <v>508</v>
      </c>
      <c r="B40" s="401" t="s">
        <v>877</v>
      </c>
      <c r="C40" s="404" t="s">
        <v>913</v>
      </c>
      <c r="D40" s="405">
        <v>200</v>
      </c>
    </row>
    <row r="41" customHeight="1" spans="1:4">
      <c r="A41" s="400">
        <v>509</v>
      </c>
      <c r="B41" s="401"/>
      <c r="C41" s="402" t="s">
        <v>914</v>
      </c>
      <c r="D41" s="405">
        <f>SUM(D42:D46)</f>
        <v>20655</v>
      </c>
    </row>
    <row r="42" customHeight="1" spans="1:4">
      <c r="A42" s="400">
        <v>509</v>
      </c>
      <c r="B42" s="401" t="s">
        <v>871</v>
      </c>
      <c r="C42" s="404" t="s">
        <v>915</v>
      </c>
      <c r="D42" s="405">
        <v>15936</v>
      </c>
    </row>
    <row r="43" customHeight="1" spans="1:4">
      <c r="A43" s="400">
        <v>509</v>
      </c>
      <c r="B43" s="401" t="s">
        <v>873</v>
      </c>
      <c r="C43" s="404" t="s">
        <v>916</v>
      </c>
      <c r="D43" s="405">
        <v>920</v>
      </c>
    </row>
    <row r="44" customHeight="1" spans="1:4">
      <c r="A44" s="400">
        <v>509</v>
      </c>
      <c r="B44" s="401" t="s">
        <v>875</v>
      </c>
      <c r="C44" s="404" t="s">
        <v>917</v>
      </c>
      <c r="D44" s="405">
        <v>53</v>
      </c>
    </row>
    <row r="45" customHeight="1" spans="1:4">
      <c r="A45" s="400">
        <v>509</v>
      </c>
      <c r="B45" s="401" t="s">
        <v>885</v>
      </c>
      <c r="C45" s="404" t="s">
        <v>918</v>
      </c>
      <c r="D45" s="405">
        <v>1760</v>
      </c>
    </row>
    <row r="46" customHeight="1" spans="1:4">
      <c r="A46" s="400">
        <v>509</v>
      </c>
      <c r="B46" s="401" t="s">
        <v>877</v>
      </c>
      <c r="C46" s="404" t="s">
        <v>919</v>
      </c>
      <c r="D46" s="405">
        <v>1986</v>
      </c>
    </row>
    <row r="47" customHeight="1" spans="1:4">
      <c r="A47" s="406">
        <v>510</v>
      </c>
      <c r="B47" s="406"/>
      <c r="C47" s="407" t="s">
        <v>920</v>
      </c>
      <c r="D47" s="406">
        <f>D48+D49</f>
        <v>7985</v>
      </c>
    </row>
    <row r="48" customHeight="1" spans="1:4">
      <c r="A48" s="406">
        <v>510</v>
      </c>
      <c r="B48" s="519" t="s">
        <v>873</v>
      </c>
      <c r="C48" s="404" t="s">
        <v>921</v>
      </c>
      <c r="D48" s="406">
        <v>7535</v>
      </c>
    </row>
    <row r="49" customHeight="1" spans="1:4">
      <c r="A49" s="406">
        <v>510</v>
      </c>
      <c r="B49" s="520" t="s">
        <v>883</v>
      </c>
      <c r="C49" s="404" t="s">
        <v>922</v>
      </c>
      <c r="D49" s="406">
        <v>450</v>
      </c>
    </row>
    <row r="50" customHeight="1" spans="1:4">
      <c r="A50" s="406">
        <v>511</v>
      </c>
      <c r="B50" s="406"/>
      <c r="C50" s="407" t="s">
        <v>923</v>
      </c>
      <c r="D50" s="406">
        <f>D51+D52</f>
        <v>1500</v>
      </c>
    </row>
    <row r="51" customHeight="1" spans="1:4">
      <c r="A51" s="406">
        <v>511</v>
      </c>
      <c r="B51" s="408" t="s">
        <v>871</v>
      </c>
      <c r="C51" s="409" t="s">
        <v>924</v>
      </c>
      <c r="D51" s="406">
        <v>1500</v>
      </c>
    </row>
    <row r="52" customHeight="1" spans="1:4">
      <c r="A52" s="406">
        <v>511</v>
      </c>
      <c r="B52" s="408" t="s">
        <v>875</v>
      </c>
      <c r="C52" s="404" t="s">
        <v>925</v>
      </c>
      <c r="D52" s="406">
        <v>0</v>
      </c>
    </row>
    <row r="53" customHeight="1" spans="1:4">
      <c r="A53" s="406">
        <v>599</v>
      </c>
      <c r="B53" s="408"/>
      <c r="C53" s="410" t="s">
        <v>54</v>
      </c>
      <c r="D53" s="406">
        <f>D54</f>
        <v>14218</v>
      </c>
    </row>
    <row r="54" customHeight="1" spans="1:4">
      <c r="A54" s="406">
        <v>599</v>
      </c>
      <c r="B54" s="408" t="s">
        <v>877</v>
      </c>
      <c r="C54" s="404" t="s">
        <v>54</v>
      </c>
      <c r="D54" s="406">
        <v>14218</v>
      </c>
    </row>
    <row r="55" customHeight="1" spans="1:4">
      <c r="A55" s="406"/>
      <c r="B55" s="408"/>
      <c r="C55" s="410"/>
      <c r="D55" s="406"/>
    </row>
    <row r="56" customHeight="1" spans="1:4">
      <c r="A56" s="406"/>
      <c r="B56" s="408"/>
      <c r="C56" s="410"/>
      <c r="D56" s="406"/>
    </row>
    <row r="57" customHeight="1" spans="1:4">
      <c r="A57" s="406"/>
      <c r="B57" s="408"/>
      <c r="C57" s="410"/>
      <c r="D57" s="406"/>
    </row>
  </sheetData>
  <sheetProtection formatCells="0" formatColumns="0" formatRows="0"/>
  <mergeCells count="1">
    <mergeCell ref="A1:D1"/>
  </mergeCells>
  <pageMargins left="0.590551181102362" right="0.590551181102362" top="0.393700787401575" bottom="0.47244094488189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showGridLines="0" workbookViewId="0">
      <selection activeCell="D10" sqref="D10"/>
    </sheetView>
  </sheetViews>
  <sheetFormatPr defaultColWidth="9" defaultRowHeight="30" customHeight="1" outlineLevelCol="4"/>
  <cols>
    <col min="1" max="1" width="29.125" style="377" customWidth="1"/>
    <col min="2" max="3" width="18.25" style="378" customWidth="1"/>
    <col min="4" max="4" width="18.25" style="379" customWidth="1"/>
    <col min="5" max="16384" width="9" style="377"/>
  </cols>
  <sheetData>
    <row r="1" ht="36" customHeight="1" spans="1:5">
      <c r="A1" s="380" t="s">
        <v>926</v>
      </c>
      <c r="B1" s="380"/>
      <c r="C1" s="380"/>
      <c r="D1" s="380"/>
    </row>
    <row r="2" s="308" customFormat="1" ht="15" customHeight="1" spans="1:5">
      <c r="A2" s="381" t="s">
        <v>1</v>
      </c>
      <c r="B2" s="381"/>
      <c r="C2" s="381"/>
      <c r="D2" s="381"/>
    </row>
    <row r="3" s="308" customFormat="1" customHeight="1" spans="1:5">
      <c r="A3" s="382" t="s">
        <v>927</v>
      </c>
      <c r="B3" s="383" t="s">
        <v>33</v>
      </c>
      <c r="C3" s="383" t="s">
        <v>4</v>
      </c>
      <c r="D3" s="382" t="s">
        <v>928</v>
      </c>
    </row>
    <row r="4" s="308" customFormat="1" customHeight="1" spans="1:5">
      <c r="A4" s="384" t="s">
        <v>929</v>
      </c>
      <c r="B4" s="385"/>
      <c r="C4" s="386"/>
      <c r="D4" s="387" t="str">
        <f t="shared" ref="D4:D10" si="0">IF(B4=0,"",ROUND((C4-B4)/B4*100,1))</f>
        <v/>
      </c>
    </row>
    <row r="5" s="308" customFormat="1" customHeight="1" spans="1:5">
      <c r="A5" s="384" t="s">
        <v>888</v>
      </c>
      <c r="B5" s="385">
        <v>33</v>
      </c>
      <c r="C5" s="385">
        <v>31</v>
      </c>
      <c r="D5" s="388">
        <f t="shared" si="0"/>
        <v>-6.1</v>
      </c>
    </row>
    <row r="6" s="308" customFormat="1" customHeight="1" spans="1:5">
      <c r="A6" s="384" t="s">
        <v>930</v>
      </c>
      <c r="B6" s="389">
        <v>156</v>
      </c>
      <c r="C6" s="389">
        <f>SUM(C7:C8)</f>
        <v>143</v>
      </c>
      <c r="D6" s="388">
        <f t="shared" si="0"/>
        <v>-8.3</v>
      </c>
    </row>
    <row r="7" s="308" customFormat="1" customHeight="1" spans="1:5">
      <c r="A7" s="384" t="s">
        <v>931</v>
      </c>
      <c r="B7" s="385">
        <v>156</v>
      </c>
      <c r="C7" s="385">
        <v>141</v>
      </c>
      <c r="D7" s="388">
        <f t="shared" si="0"/>
        <v>-9.6</v>
      </c>
    </row>
    <row r="8" s="308" customFormat="1" customHeight="1" spans="1:5">
      <c r="A8" s="384" t="s">
        <v>932</v>
      </c>
      <c r="B8" s="385"/>
      <c r="C8" s="385">
        <v>2</v>
      </c>
      <c r="D8" s="388" t="str">
        <f t="shared" si="0"/>
        <v/>
      </c>
    </row>
    <row r="9" s="308" customFormat="1" customHeight="1" spans="1:5">
      <c r="A9" s="390"/>
      <c r="B9" s="386"/>
      <c r="C9" s="385"/>
      <c r="D9" s="388" t="str">
        <f t="shared" si="0"/>
        <v/>
      </c>
    </row>
    <row r="10" s="376" customFormat="1" customHeight="1" spans="1:5">
      <c r="A10" s="382" t="s">
        <v>933</v>
      </c>
      <c r="B10" s="391">
        <f>SUM(B4:B6)</f>
        <v>189</v>
      </c>
      <c r="C10" s="391">
        <f>SUM(C4:C6)</f>
        <v>174</v>
      </c>
      <c r="D10" s="392">
        <f t="shared" si="0"/>
        <v>-7.9</v>
      </c>
      <c r="E10" s="308"/>
    </row>
    <row r="11" ht="43.5" customHeight="1" spans="1:5">
      <c r="A11" s="393" t="s">
        <v>934</v>
      </c>
      <c r="B11" s="393"/>
      <c r="C11" s="393"/>
      <c r="D11" s="393"/>
    </row>
  </sheetData>
  <sheetProtection formatCells="0" formatColumns="0" formatRows="0"/>
  <mergeCells count="3">
    <mergeCell ref="A1:D1"/>
    <mergeCell ref="A2:D2"/>
    <mergeCell ref="A11:D11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R12" sqref="R12"/>
    </sheetView>
  </sheetViews>
  <sheetFormatPr defaultColWidth="9" defaultRowHeight="50.1" customHeight="1" outlineLevelRow="4" outlineLevelCol="4"/>
  <cols>
    <col min="1" max="1" width="17.5" style="230" customWidth="1"/>
    <col min="2" max="5" width="15.375" style="365" customWidth="1"/>
    <col min="6" max="16384" width="9" style="230"/>
  </cols>
  <sheetData>
    <row r="1" s="362" customFormat="1" ht="66" customHeight="1" spans="1:5">
      <c r="A1" s="366" t="s">
        <v>935</v>
      </c>
      <c r="B1" s="367"/>
      <c r="C1" s="367"/>
      <c r="D1" s="367"/>
      <c r="E1" s="367"/>
    </row>
    <row r="2" s="363" customFormat="1" ht="21" customHeight="1" spans="1:5">
      <c r="A2" s="368" t="s">
        <v>1</v>
      </c>
      <c r="B2" s="368"/>
      <c r="C2" s="368"/>
      <c r="D2" s="368"/>
      <c r="E2" s="368"/>
    </row>
    <row r="3" s="364" customFormat="1" customHeight="1" spans="1:5">
      <c r="A3" s="369" t="s">
        <v>936</v>
      </c>
      <c r="B3" s="369" t="s">
        <v>869</v>
      </c>
      <c r="C3" s="369" t="s">
        <v>937</v>
      </c>
      <c r="D3" s="370" t="s">
        <v>938</v>
      </c>
      <c r="E3" s="370" t="s">
        <v>939</v>
      </c>
    </row>
    <row r="4" s="363" customFormat="1" customHeight="1" spans="1:5">
      <c r="A4" s="371" t="s">
        <v>940</v>
      </c>
      <c r="B4" s="372">
        <f>SUM(C4:E4)</f>
        <v>47387</v>
      </c>
      <c r="C4" s="373">
        <v>10629</v>
      </c>
      <c r="D4" s="374">
        <v>36758</v>
      </c>
      <c r="E4" s="373">
        <v>0</v>
      </c>
    </row>
    <row r="5" customHeight="1" spans="1:5">
      <c r="A5" s="375" t="s">
        <v>941</v>
      </c>
      <c r="B5" s="375"/>
      <c r="C5" s="375"/>
      <c r="D5" s="375"/>
      <c r="E5" s="375"/>
    </row>
  </sheetData>
  <sheetProtection algorithmName="SHA-512" hashValue="oQrAzkWZroDVtr4597+5aagFeKi8u4o1EPZ7LvJrQcGxB0q2xVSUcS91516i2PejSJr2wbXL6pqaLMgva2kZOg==" saltValue="/1MF8jqdBMtnM9yezxXcYA==" spinCount="100000" sheet="1" formatCells="0" formatColumns="0" formatRows="0" objects="1" scenarios="1"/>
  <mergeCells count="3">
    <mergeCell ref="A1:E1"/>
    <mergeCell ref="A2:E2"/>
    <mergeCell ref="A5:E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showGridLines="0" workbookViewId="0">
      <selection activeCell="B23" sqref="B23"/>
    </sheetView>
  </sheetViews>
  <sheetFormatPr defaultColWidth="9" defaultRowHeight="21.95" customHeight="1" outlineLevelCol="1"/>
  <cols>
    <col min="1" max="1" width="56" style="230" customWidth="1"/>
    <col min="2" max="2" width="24.375" style="231" customWidth="1"/>
    <col min="3" max="16384" width="9" style="230"/>
  </cols>
  <sheetData>
    <row r="1" s="227" customFormat="1" ht="60" customHeight="1" spans="1:2">
      <c r="A1" s="232" t="s">
        <v>942</v>
      </c>
      <c r="B1" s="232"/>
    </row>
    <row r="2" s="227" customFormat="1" customHeight="1" spans="1:2">
      <c r="A2" s="233" t="s">
        <v>943</v>
      </c>
      <c r="B2" s="233"/>
    </row>
    <row r="3" s="228" customFormat="1" customHeight="1" spans="1:2">
      <c r="A3" s="234" t="s">
        <v>944</v>
      </c>
      <c r="B3" s="235" t="s">
        <v>4</v>
      </c>
    </row>
    <row r="4" s="228" customFormat="1" customHeight="1" spans="1:2">
      <c r="A4" s="353" t="s">
        <v>945</v>
      </c>
      <c r="B4" s="354">
        <f>SUM(B5:B9)</f>
        <v>10629</v>
      </c>
    </row>
    <row r="5" s="228" customFormat="1" customHeight="1" spans="1:2">
      <c r="A5" s="355" t="s">
        <v>946</v>
      </c>
      <c r="B5" s="237">
        <v>238</v>
      </c>
    </row>
    <row r="6" s="228" customFormat="1" customHeight="1" spans="1:2">
      <c r="A6" s="356" t="s">
        <v>947</v>
      </c>
      <c r="B6" s="237">
        <v>185</v>
      </c>
    </row>
    <row r="7" s="228" customFormat="1" customHeight="1" spans="1:2">
      <c r="A7" s="355" t="s">
        <v>948</v>
      </c>
      <c r="B7" s="237">
        <v>1271</v>
      </c>
    </row>
    <row r="8" s="228" customFormat="1" customHeight="1" spans="1:2">
      <c r="A8" s="355" t="s">
        <v>949</v>
      </c>
      <c r="B8" s="237">
        <v>34</v>
      </c>
    </row>
    <row r="9" s="228" customFormat="1" customHeight="1" spans="1:2">
      <c r="A9" s="357" t="s">
        <v>950</v>
      </c>
      <c r="B9" s="237">
        <v>8901</v>
      </c>
    </row>
    <row r="10" s="228" customFormat="1" customHeight="1" spans="1:2">
      <c r="A10" s="353" t="s">
        <v>951</v>
      </c>
      <c r="B10" s="354">
        <f>SUM(B11:B21)</f>
        <v>36758</v>
      </c>
    </row>
    <row r="11" s="228" customFormat="1" customHeight="1" spans="1:2">
      <c r="A11" s="355" t="s">
        <v>952</v>
      </c>
      <c r="B11" s="358">
        <v>14039</v>
      </c>
    </row>
    <row r="12" s="228" customFormat="1" customHeight="1" spans="1:2">
      <c r="A12" s="356" t="s">
        <v>953</v>
      </c>
      <c r="B12" s="358">
        <v>11</v>
      </c>
    </row>
    <row r="13" s="228" customFormat="1" customHeight="1" spans="1:2">
      <c r="A13" s="355" t="s">
        <v>954</v>
      </c>
      <c r="B13" s="358">
        <v>3860</v>
      </c>
    </row>
    <row r="14" s="228" customFormat="1" customHeight="1" spans="1:2">
      <c r="A14" s="357" t="s">
        <v>955</v>
      </c>
      <c r="B14" s="358">
        <v>801</v>
      </c>
    </row>
    <row r="15" s="228" customFormat="1" customHeight="1" spans="1:2">
      <c r="A15" s="355" t="s">
        <v>956</v>
      </c>
      <c r="B15" s="358">
        <v>6987</v>
      </c>
    </row>
    <row r="16" s="228" customFormat="1" customHeight="1" spans="1:2">
      <c r="A16" s="355" t="s">
        <v>957</v>
      </c>
      <c r="B16" s="358">
        <v>20</v>
      </c>
    </row>
    <row r="17" s="228" customFormat="1" customHeight="1" spans="1:2">
      <c r="A17" s="359" t="s">
        <v>958</v>
      </c>
      <c r="B17" s="360">
        <v>4748</v>
      </c>
    </row>
    <row r="18" s="228" customFormat="1" customHeight="1" spans="1:2">
      <c r="A18" s="359" t="s">
        <v>959</v>
      </c>
      <c r="B18" s="360">
        <v>78</v>
      </c>
    </row>
    <row r="19" s="228" customFormat="1" customHeight="1" spans="1:2">
      <c r="A19" s="359" t="s">
        <v>960</v>
      </c>
      <c r="B19" s="360">
        <v>2604</v>
      </c>
    </row>
    <row r="20" s="228" customFormat="1" customHeight="1" spans="1:2">
      <c r="A20" s="359" t="s">
        <v>961</v>
      </c>
      <c r="B20" s="360">
        <v>3610</v>
      </c>
    </row>
    <row r="21" s="228" customFormat="1" customHeight="1" spans="1:2">
      <c r="A21" s="359" t="s">
        <v>962</v>
      </c>
      <c r="B21" s="360"/>
    </row>
    <row r="22" s="228" customFormat="1" customHeight="1" spans="1:2">
      <c r="A22" s="361" t="s">
        <v>963</v>
      </c>
      <c r="B22" s="354">
        <f>B23</f>
        <v>0</v>
      </c>
    </row>
    <row r="23" s="293" customFormat="1" customHeight="1" spans="1:2">
      <c r="A23" s="355" t="s">
        <v>38</v>
      </c>
      <c r="B23" s="358"/>
    </row>
    <row r="24" s="229" customFormat="1" customHeight="1" spans="1:2">
      <c r="A24" s="242" t="s">
        <v>869</v>
      </c>
      <c r="B24" s="243">
        <f>B4+B10+B22</f>
        <v>47387</v>
      </c>
    </row>
  </sheetData>
  <sheetProtection formatCells="0" formatColumns="0" formatRows="0"/>
  <protectedRanges>
    <protectedRange sqref="B5" name="区域2"/>
    <protectedRange sqref="B6" name="区域2_1"/>
    <protectedRange sqref="B7" name="区域2_2"/>
    <protectedRange sqref="B8" name="区域2_3"/>
    <protectedRange sqref="B9" name="区域2_4"/>
    <protectedRange sqref="B11:B15" name="区域2_5"/>
    <protectedRange password="CC35" sqref="B17:B21" name="区域1"/>
  </protectedRanges>
  <mergeCells count="2">
    <mergeCell ref="A1:B1"/>
    <mergeCell ref="A2:B2"/>
  </mergeCells>
  <pageMargins left="0.98" right="0.700694444444445" top="0.751388888888889" bottom="0.751388888888889" header="0.297916666666667" footer="0.297916666666667"/>
  <pageSetup paperSize="9" scale="9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showGridLines="0" workbookViewId="0">
      <selection activeCell="G11" sqref="G11"/>
    </sheetView>
  </sheetViews>
  <sheetFormatPr defaultColWidth="7.375" defaultRowHeight="18" customHeight="1" outlineLevelCol="4"/>
  <cols>
    <col min="1" max="1" width="5.5" style="214" customWidth="1"/>
    <col min="2" max="2" width="69.5" style="337" customWidth="1"/>
    <col min="3" max="3" width="19.125" style="338" customWidth="1"/>
    <col min="4" max="4" width="12.125" style="214" customWidth="1"/>
    <col min="5" max="5" width="26.5" style="339" customWidth="1"/>
    <col min="6" max="16384" width="7.375" style="215"/>
  </cols>
  <sheetData>
    <row r="1" ht="36" customHeight="1" spans="1:5">
      <c r="A1" s="340" t="s">
        <v>964</v>
      </c>
      <c r="B1" s="340"/>
      <c r="C1" s="340"/>
      <c r="D1" s="340"/>
      <c r="E1" s="340"/>
    </row>
    <row r="2" ht="15" customHeight="1" spans="1:5">
      <c r="A2" s="339"/>
      <c r="B2" s="341"/>
      <c r="D2" s="339"/>
      <c r="E2" s="342" t="s">
        <v>1</v>
      </c>
    </row>
    <row r="3" s="212" customFormat="1" ht="30" customHeight="1" spans="1:5">
      <c r="A3" s="343" t="s">
        <v>965</v>
      </c>
      <c r="B3" s="344" t="s">
        <v>966</v>
      </c>
      <c r="C3" s="345" t="s">
        <v>868</v>
      </c>
      <c r="D3" s="343" t="s">
        <v>967</v>
      </c>
      <c r="E3" s="343" t="s">
        <v>968</v>
      </c>
    </row>
    <row r="4" s="212" customFormat="1" ht="30" customHeight="1" spans="1:5">
      <c r="A4" s="346">
        <v>1</v>
      </c>
      <c r="B4" s="347" t="s">
        <v>969</v>
      </c>
      <c r="C4" s="348">
        <v>20</v>
      </c>
      <c r="D4" s="349" t="s">
        <v>970</v>
      </c>
      <c r="E4" s="349" t="s">
        <v>971</v>
      </c>
    </row>
    <row r="5" s="336" customFormat="1" ht="30" customHeight="1" spans="1:5">
      <c r="A5" s="346">
        <v>2</v>
      </c>
      <c r="B5" s="347" t="s">
        <v>972</v>
      </c>
      <c r="C5" s="348">
        <v>10.5</v>
      </c>
      <c r="D5" s="349" t="s">
        <v>973</v>
      </c>
      <c r="E5" s="349" t="s">
        <v>974</v>
      </c>
    </row>
    <row r="6" ht="30" customHeight="1" spans="1:5">
      <c r="A6" s="346">
        <v>3</v>
      </c>
      <c r="B6" s="347" t="s">
        <v>975</v>
      </c>
      <c r="C6" s="348">
        <v>11.33</v>
      </c>
      <c r="D6" s="349" t="s">
        <v>976</v>
      </c>
      <c r="E6" s="349" t="s">
        <v>977</v>
      </c>
    </row>
    <row r="7" ht="30" customHeight="1" spans="1:5">
      <c r="A7" s="346">
        <v>4</v>
      </c>
      <c r="B7" s="347" t="s">
        <v>978</v>
      </c>
      <c r="C7" s="348">
        <v>806.2</v>
      </c>
      <c r="D7" s="349" t="s">
        <v>979</v>
      </c>
      <c r="E7" s="349" t="s">
        <v>980</v>
      </c>
    </row>
    <row r="8" ht="30" customHeight="1" spans="1:5">
      <c r="A8" s="346">
        <v>5</v>
      </c>
      <c r="B8" s="347" t="s">
        <v>978</v>
      </c>
      <c r="C8" s="348">
        <v>3930.8</v>
      </c>
      <c r="D8" s="349" t="s">
        <v>981</v>
      </c>
      <c r="E8" s="349" t="s">
        <v>982</v>
      </c>
    </row>
    <row r="9" ht="30" customHeight="1" spans="1:5">
      <c r="A9" s="346">
        <v>6</v>
      </c>
      <c r="B9" s="347" t="s">
        <v>983</v>
      </c>
      <c r="C9" s="348">
        <v>63</v>
      </c>
      <c r="D9" s="349" t="s">
        <v>984</v>
      </c>
      <c r="E9" s="349" t="s">
        <v>985</v>
      </c>
    </row>
    <row r="10" ht="30" customHeight="1" spans="1:5">
      <c r="A10" s="346">
        <v>7</v>
      </c>
      <c r="B10" s="347" t="s">
        <v>986</v>
      </c>
      <c r="C10" s="348">
        <v>15</v>
      </c>
      <c r="D10" s="349" t="s">
        <v>987</v>
      </c>
      <c r="E10" s="349" t="s">
        <v>988</v>
      </c>
    </row>
    <row r="11" ht="30" customHeight="1" spans="1:5">
      <c r="A11" s="346">
        <v>8</v>
      </c>
      <c r="B11" s="347" t="s">
        <v>989</v>
      </c>
      <c r="C11" s="348">
        <v>550</v>
      </c>
      <c r="D11" s="349" t="s">
        <v>990</v>
      </c>
      <c r="E11" s="349" t="s">
        <v>991</v>
      </c>
    </row>
    <row r="12" ht="30" customHeight="1" spans="1:5">
      <c r="A12" s="346">
        <v>9</v>
      </c>
      <c r="B12" s="347" t="s">
        <v>992</v>
      </c>
      <c r="C12" s="348">
        <v>1133</v>
      </c>
      <c r="D12" s="349" t="s">
        <v>993</v>
      </c>
      <c r="E12" s="349" t="s">
        <v>994</v>
      </c>
    </row>
    <row r="13" ht="30" customHeight="1" spans="1:5">
      <c r="A13" s="346">
        <v>10</v>
      </c>
      <c r="B13" s="347" t="s">
        <v>995</v>
      </c>
      <c r="C13" s="348">
        <v>273.4</v>
      </c>
      <c r="D13" s="349" t="s">
        <v>996</v>
      </c>
      <c r="E13" s="349" t="s">
        <v>997</v>
      </c>
    </row>
    <row r="14" ht="30" customHeight="1" spans="1:5">
      <c r="A14" s="346">
        <v>11</v>
      </c>
      <c r="B14" s="347" t="s">
        <v>998</v>
      </c>
      <c r="C14" s="348">
        <v>3610</v>
      </c>
      <c r="D14" s="349">
        <v>2100408</v>
      </c>
      <c r="E14" s="349" t="s">
        <v>999</v>
      </c>
    </row>
    <row r="15" ht="30" customHeight="1" spans="1:5">
      <c r="A15" s="346">
        <v>12</v>
      </c>
      <c r="B15" s="347" t="s">
        <v>1000</v>
      </c>
      <c r="C15" s="348">
        <v>100</v>
      </c>
      <c r="D15" s="349" t="s">
        <v>1001</v>
      </c>
      <c r="E15" s="349" t="s">
        <v>1002</v>
      </c>
    </row>
    <row r="16" ht="30" customHeight="1" spans="1:5">
      <c r="A16" s="346">
        <v>13</v>
      </c>
      <c r="B16" s="347" t="s">
        <v>1003</v>
      </c>
      <c r="C16" s="348">
        <v>547.76</v>
      </c>
      <c r="D16" s="349" t="s">
        <v>1004</v>
      </c>
      <c r="E16" s="349" t="s">
        <v>1005</v>
      </c>
    </row>
    <row r="17" ht="30" customHeight="1" spans="1:5">
      <c r="A17" s="346">
        <v>14</v>
      </c>
      <c r="B17" s="347" t="s">
        <v>1006</v>
      </c>
      <c r="C17" s="348">
        <v>16031</v>
      </c>
      <c r="D17" s="349" t="s">
        <v>1007</v>
      </c>
      <c r="E17" s="349" t="s">
        <v>54</v>
      </c>
    </row>
    <row r="18" ht="30" customHeight="1" spans="1:5">
      <c r="A18" s="346">
        <v>15</v>
      </c>
      <c r="B18" s="347" t="s">
        <v>1008</v>
      </c>
      <c r="C18" s="348">
        <v>801</v>
      </c>
      <c r="D18" s="349" t="s">
        <v>1007</v>
      </c>
      <c r="E18" s="349" t="s">
        <v>54</v>
      </c>
    </row>
    <row r="19" ht="30" customHeight="1" spans="1:5">
      <c r="A19" s="350"/>
      <c r="B19" s="351" t="s">
        <v>933</v>
      </c>
      <c r="C19" s="352">
        <f>SUM(C4:C18)</f>
        <v>27902.99</v>
      </c>
      <c r="D19" s="351"/>
      <c r="E19" s="351"/>
    </row>
  </sheetData>
  <mergeCells count="1">
    <mergeCell ref="A1:E1"/>
  </mergeCells>
  <printOptions horizontalCentered="1"/>
  <pageMargins left="0.511811023622047" right="0.511811023622047" top="0.393700787401575" bottom="0.31496062992126" header="0.15748031496063" footer="0.1574803149606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D8" sqref="D8"/>
    </sheetView>
  </sheetViews>
  <sheetFormatPr defaultColWidth="9" defaultRowHeight="21.95" customHeight="1" outlineLevelCol="3"/>
  <cols>
    <col min="1" max="1" width="50.375" style="329" customWidth="1"/>
    <col min="2" max="2" width="16.125" style="313" customWidth="1"/>
    <col min="3" max="3" width="16.125" style="314" customWidth="1"/>
    <col min="4" max="4" width="16.125" style="312" customWidth="1"/>
    <col min="5" max="16384" width="9" style="312"/>
  </cols>
  <sheetData>
    <row r="1" ht="36" customHeight="1" spans="1:4">
      <c r="A1" s="315" t="s">
        <v>1009</v>
      </c>
      <c r="B1" s="315"/>
      <c r="C1" s="315"/>
      <c r="D1" s="315"/>
    </row>
    <row r="2" ht="18" customHeight="1" spans="1:4">
      <c r="A2" s="316" t="s">
        <v>1</v>
      </c>
      <c r="B2" s="316"/>
      <c r="C2" s="316"/>
      <c r="D2" s="316"/>
    </row>
    <row r="3" ht="30" customHeight="1" spans="1:4">
      <c r="A3" s="330" t="s">
        <v>944</v>
      </c>
      <c r="B3" s="318" t="s">
        <v>1010</v>
      </c>
      <c r="C3" s="319" t="s">
        <v>99</v>
      </c>
      <c r="D3" s="331" t="s">
        <v>1011</v>
      </c>
    </row>
    <row r="4" customHeight="1" spans="1:4">
      <c r="A4" s="332" t="s">
        <v>1012</v>
      </c>
      <c r="B4" s="322"/>
      <c r="C4" s="322"/>
      <c r="D4" s="185" t="str">
        <f t="shared" ref="D4:D28" si="0">IF(B4=0,"",ROUND(C4/B4*100,1))</f>
        <v/>
      </c>
    </row>
    <row r="5" customHeight="1" spans="1:4">
      <c r="A5" s="333" t="s">
        <v>1013</v>
      </c>
      <c r="B5" s="322"/>
      <c r="C5" s="322"/>
      <c r="D5" s="185" t="str">
        <f t="shared" si="0"/>
        <v/>
      </c>
    </row>
    <row r="6" customHeight="1" spans="1:4">
      <c r="A6" s="333" t="s">
        <v>1014</v>
      </c>
      <c r="B6" s="322"/>
      <c r="C6" s="322"/>
      <c r="D6" s="185" t="str">
        <f t="shared" si="0"/>
        <v/>
      </c>
    </row>
    <row r="7" customHeight="1" spans="1:4">
      <c r="A7" s="333" t="s">
        <v>1015</v>
      </c>
      <c r="B7" s="322"/>
      <c r="C7" s="322"/>
      <c r="D7" s="185" t="str">
        <f t="shared" si="0"/>
        <v/>
      </c>
    </row>
    <row r="8" customHeight="1" spans="1:4">
      <c r="A8" s="333" t="s">
        <v>1016</v>
      </c>
      <c r="B8" s="322">
        <v>697</v>
      </c>
      <c r="C8" s="322">
        <v>2785</v>
      </c>
      <c r="D8" s="185">
        <f t="shared" ref="D8:D17" si="1">IF(B8=0,"",ROUND(C8/B8*100,1))</f>
        <v>399.6</v>
      </c>
    </row>
    <row r="9" customHeight="1" spans="1:4">
      <c r="A9" s="332" t="s">
        <v>1017</v>
      </c>
      <c r="B9" s="322">
        <v>260</v>
      </c>
      <c r="C9" s="322">
        <v>874</v>
      </c>
      <c r="D9" s="185">
        <f t="shared" si="1"/>
        <v>336.2</v>
      </c>
    </row>
    <row r="10" customHeight="1" spans="1:4">
      <c r="A10" s="332" t="s">
        <v>1018</v>
      </c>
      <c r="B10" s="247">
        <v>3342</v>
      </c>
      <c r="C10" s="247">
        <v>136131</v>
      </c>
      <c r="D10" s="185">
        <f t="shared" si="1"/>
        <v>4073.3</v>
      </c>
    </row>
    <row r="11" customHeight="1" spans="1:4">
      <c r="A11" s="332" t="s">
        <v>1019</v>
      </c>
      <c r="B11" s="322">
        <v>3342</v>
      </c>
      <c r="C11" s="322">
        <v>136131</v>
      </c>
      <c r="D11" s="185">
        <f t="shared" si="1"/>
        <v>4073.3</v>
      </c>
    </row>
    <row r="12" customHeight="1" spans="1:4">
      <c r="A12" s="332" t="s">
        <v>1020</v>
      </c>
      <c r="B12" s="322"/>
      <c r="C12" s="322"/>
      <c r="D12" s="185" t="str">
        <f t="shared" si="1"/>
        <v/>
      </c>
    </row>
    <row r="13" customHeight="1" spans="1:4">
      <c r="A13" s="332" t="s">
        <v>1021</v>
      </c>
      <c r="B13" s="322"/>
      <c r="C13" s="322"/>
      <c r="D13" s="185" t="str">
        <f t="shared" si="1"/>
        <v/>
      </c>
    </row>
    <row r="14" customHeight="1" spans="1:4">
      <c r="A14" s="332" t="s">
        <v>1022</v>
      </c>
      <c r="B14" s="322"/>
      <c r="C14" s="322"/>
      <c r="D14" s="185" t="str">
        <f t="shared" si="1"/>
        <v/>
      </c>
    </row>
    <row r="15" customHeight="1" spans="1:4">
      <c r="A15" s="332" t="s">
        <v>1023</v>
      </c>
      <c r="B15" s="322"/>
      <c r="C15" s="322"/>
      <c r="D15" s="185" t="str">
        <f t="shared" si="1"/>
        <v/>
      </c>
    </row>
    <row r="16" customHeight="1" spans="1:4">
      <c r="A16" s="334" t="s">
        <v>1024</v>
      </c>
      <c r="B16" s="322"/>
      <c r="C16" s="322"/>
      <c r="D16" s="185" t="str">
        <f t="shared" si="1"/>
        <v/>
      </c>
    </row>
    <row r="17" customHeight="1" spans="1:4">
      <c r="A17" s="334" t="s">
        <v>1025</v>
      </c>
      <c r="B17" s="322"/>
      <c r="C17" s="322"/>
      <c r="D17" s="185" t="str">
        <f t="shared" si="1"/>
        <v/>
      </c>
    </row>
    <row r="18" customHeight="1" spans="1:4">
      <c r="A18" s="334" t="s">
        <v>1026</v>
      </c>
      <c r="B18" s="322">
        <v>7</v>
      </c>
      <c r="C18" s="322"/>
      <c r="D18" s="185">
        <f t="shared" si="0"/>
        <v>0</v>
      </c>
    </row>
    <row r="19" customHeight="1" spans="1:4">
      <c r="A19" s="334" t="s">
        <v>1027</v>
      </c>
      <c r="B19" s="322"/>
      <c r="C19" s="322"/>
      <c r="D19" s="185" t="str">
        <f t="shared" si="0"/>
        <v/>
      </c>
    </row>
    <row r="20" customHeight="1" spans="1:4">
      <c r="A20" s="334" t="s">
        <v>1028</v>
      </c>
      <c r="B20" s="322"/>
      <c r="C20" s="322"/>
      <c r="D20" s="185" t="str">
        <f t="shared" si="0"/>
        <v/>
      </c>
    </row>
    <row r="21" customHeight="1" spans="1:4">
      <c r="A21" s="334" t="s">
        <v>1029</v>
      </c>
      <c r="B21" s="322"/>
      <c r="C21" s="322"/>
      <c r="D21" s="185" t="str">
        <f t="shared" si="0"/>
        <v/>
      </c>
    </row>
    <row r="22" customHeight="1" spans="1:4">
      <c r="A22" s="334" t="s">
        <v>1030</v>
      </c>
      <c r="B22" s="322"/>
      <c r="C22" s="322"/>
      <c r="D22" s="185" t="str">
        <f t="shared" si="0"/>
        <v/>
      </c>
    </row>
    <row r="23" customHeight="1" spans="1:4">
      <c r="A23" s="334" t="s">
        <v>1031</v>
      </c>
      <c r="B23" s="322"/>
      <c r="C23" s="322"/>
      <c r="D23" s="185" t="str">
        <f t="shared" si="0"/>
        <v/>
      </c>
    </row>
    <row r="24" customHeight="1" spans="1:4">
      <c r="A24" s="334" t="s">
        <v>1032</v>
      </c>
      <c r="B24" s="322"/>
      <c r="C24" s="322"/>
      <c r="D24" s="185" t="str">
        <f t="shared" si="0"/>
        <v/>
      </c>
    </row>
    <row r="25" customHeight="1" spans="1:4">
      <c r="A25" s="334" t="s">
        <v>1033</v>
      </c>
      <c r="B25" s="322"/>
      <c r="C25" s="322"/>
      <c r="D25" s="185" t="str">
        <f t="shared" si="0"/>
        <v/>
      </c>
    </row>
    <row r="26" customHeight="1" spans="1:4">
      <c r="A26" s="284" t="s">
        <v>1034</v>
      </c>
      <c r="B26" s="282"/>
      <c r="C26" s="322"/>
      <c r="D26" s="185" t="str">
        <f t="shared" si="0"/>
        <v/>
      </c>
    </row>
    <row r="27" customHeight="1" spans="1:4">
      <c r="A27" s="284" t="s">
        <v>1035</v>
      </c>
      <c r="B27" s="282"/>
      <c r="C27" s="322"/>
      <c r="D27" s="185" t="str">
        <f t="shared" si="0"/>
        <v/>
      </c>
    </row>
    <row r="28" s="310" customFormat="1" customHeight="1" spans="1:4">
      <c r="A28" s="330" t="s">
        <v>30</v>
      </c>
      <c r="B28" s="335">
        <f>SUM(B4:B10,B16:B25)</f>
        <v>4306</v>
      </c>
      <c r="C28" s="335">
        <f>SUM(C4:C10,C16:C25)</f>
        <v>139790</v>
      </c>
      <c r="D28" s="182">
        <f t="shared" si="0"/>
        <v>3246.4</v>
      </c>
    </row>
    <row r="29" customHeight="1" spans="1:4">
      <c r="A29" s="327" t="s">
        <v>1036</v>
      </c>
      <c r="B29" s="328"/>
      <c r="C29" s="328"/>
      <c r="D29" s="328"/>
    </row>
  </sheetData>
  <mergeCells count="3">
    <mergeCell ref="A1:D1"/>
    <mergeCell ref="A2:D2"/>
    <mergeCell ref="A29:D29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D4" sqref="D4"/>
    </sheetView>
  </sheetViews>
  <sheetFormatPr defaultColWidth="9" defaultRowHeight="30" customHeight="1" outlineLevelCol="3"/>
  <cols>
    <col min="1" max="1" width="34.75" style="312" customWidth="1"/>
    <col min="2" max="2" width="16.5" style="313" customWidth="1"/>
    <col min="3" max="3" width="16.5" style="314" customWidth="1"/>
    <col min="4" max="4" width="16.5" style="312" customWidth="1"/>
    <col min="5" max="16384" width="9" style="312"/>
  </cols>
  <sheetData>
    <row r="1" s="309" customFormat="1" ht="36" customHeight="1" spans="1:4">
      <c r="A1" s="315" t="s">
        <v>1037</v>
      </c>
      <c r="B1" s="315"/>
      <c r="C1" s="315"/>
      <c r="D1" s="315"/>
    </row>
    <row r="2" ht="18" customHeight="1" spans="1:4">
      <c r="A2" s="316" t="s">
        <v>1</v>
      </c>
      <c r="B2" s="316"/>
      <c r="C2" s="316"/>
      <c r="D2" s="316"/>
    </row>
    <row r="3" customHeight="1" spans="1:4">
      <c r="A3" s="317" t="s">
        <v>944</v>
      </c>
      <c r="B3" s="318" t="s">
        <v>1010</v>
      </c>
      <c r="C3" s="319" t="s">
        <v>99</v>
      </c>
      <c r="D3" s="320" t="s">
        <v>1011</v>
      </c>
    </row>
    <row r="4" customHeight="1" spans="1:4">
      <c r="A4" s="321" t="s">
        <v>1038</v>
      </c>
      <c r="B4" s="322">
        <v>5</v>
      </c>
      <c r="C4" s="322">
        <v>38</v>
      </c>
      <c r="D4" s="197">
        <f>IF(B4=0,"",ROUND(C4/B4*100,1))</f>
        <v>760</v>
      </c>
    </row>
    <row r="5" customHeight="1" spans="1:4">
      <c r="A5" s="321" t="s">
        <v>1039</v>
      </c>
      <c r="B5" s="322"/>
      <c r="C5" s="322"/>
      <c r="D5" s="197" t="str">
        <f>IF(B5=0,"",ROUND(C5/B5*100,1))</f>
        <v/>
      </c>
    </row>
    <row r="6" customHeight="1" spans="1:4">
      <c r="A6" s="321" t="s">
        <v>1040</v>
      </c>
      <c r="B6" s="322">
        <v>80275</v>
      </c>
      <c r="C6" s="322">
        <v>142250</v>
      </c>
      <c r="D6" s="197">
        <f>IF(B6=0,"",ROUND(C6/B6*100,1))</f>
        <v>177.2</v>
      </c>
    </row>
    <row r="7" customHeight="1" spans="1:4">
      <c r="A7" s="321" t="s">
        <v>1041</v>
      </c>
      <c r="B7" s="322">
        <v>86</v>
      </c>
      <c r="C7" s="322">
        <v>0</v>
      </c>
      <c r="D7" s="197">
        <f t="shared" ref="D7:D14" si="0">IF(B7=0,"",ROUND(C7/B7*100,1))</f>
        <v>0</v>
      </c>
    </row>
    <row r="8" customHeight="1" spans="1:4">
      <c r="A8" s="321" t="s">
        <v>1042</v>
      </c>
      <c r="B8" s="322">
        <v>0</v>
      </c>
      <c r="C8" s="322">
        <v>3900</v>
      </c>
      <c r="D8" s="197" t="str">
        <f t="shared" si="0"/>
        <v/>
      </c>
    </row>
    <row r="9" customHeight="1" spans="1:4">
      <c r="A9" s="321" t="s">
        <v>1043</v>
      </c>
      <c r="B9" s="322">
        <v>359</v>
      </c>
      <c r="C9" s="322">
        <v>0</v>
      </c>
      <c r="D9" s="197">
        <f t="shared" si="0"/>
        <v>0</v>
      </c>
    </row>
    <row r="10" customHeight="1" spans="1:4">
      <c r="A10" s="302" t="s">
        <v>1044</v>
      </c>
      <c r="B10" s="322">
        <v>38288</v>
      </c>
      <c r="C10" s="323">
        <v>10234</v>
      </c>
      <c r="D10" s="197">
        <f t="shared" si="0"/>
        <v>26.7</v>
      </c>
    </row>
    <row r="11" customHeight="1" spans="1:4">
      <c r="A11" s="302" t="s">
        <v>1045</v>
      </c>
      <c r="B11" s="322">
        <v>16055</v>
      </c>
      <c r="C11" s="323">
        <v>17500</v>
      </c>
      <c r="D11" s="197">
        <f t="shared" si="0"/>
        <v>109</v>
      </c>
    </row>
    <row r="12" customHeight="1" spans="1:4">
      <c r="A12" s="302" t="s">
        <v>1046</v>
      </c>
      <c r="B12" s="322">
        <v>4</v>
      </c>
      <c r="C12" s="323">
        <v>2</v>
      </c>
      <c r="D12" s="197">
        <f t="shared" si="0"/>
        <v>50</v>
      </c>
    </row>
    <row r="13" customHeight="1" spans="1:4">
      <c r="A13" s="302" t="s">
        <v>1047</v>
      </c>
      <c r="B13" s="322"/>
      <c r="C13" s="322"/>
      <c r="D13" s="197" t="str">
        <f t="shared" si="0"/>
        <v/>
      </c>
    </row>
    <row r="14" s="310" customFormat="1" customHeight="1" spans="1:4">
      <c r="A14" s="324" t="s">
        <v>58</v>
      </c>
      <c r="B14" s="325">
        <f>SUM(B4:B13)</f>
        <v>135072</v>
      </c>
      <c r="C14" s="325">
        <f>SUM(C4:C13)</f>
        <v>173924</v>
      </c>
      <c r="D14" s="326">
        <f t="shared" si="0"/>
        <v>128.8</v>
      </c>
    </row>
    <row r="15" s="311" customFormat="1" customHeight="1" spans="1:4">
      <c r="A15" s="327"/>
      <c r="B15" s="328"/>
      <c r="C15" s="328"/>
      <c r="D15" s="328"/>
    </row>
  </sheetData>
  <mergeCells count="3">
    <mergeCell ref="A1:D1"/>
    <mergeCell ref="A2:D2"/>
    <mergeCell ref="A15:D1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20" sqref="D20"/>
    </sheetView>
  </sheetViews>
  <sheetFormatPr defaultColWidth="9" defaultRowHeight="14.25" outlineLevelCol="3"/>
  <cols>
    <col min="1" max="1" width="33.125" style="293" customWidth="1"/>
    <col min="2" max="2" width="16" style="294" customWidth="1"/>
    <col min="3" max="3" width="34.25" style="293" customWidth="1"/>
    <col min="4" max="4" width="16" style="294" customWidth="1"/>
  </cols>
  <sheetData>
    <row r="1" s="291" customFormat="1" ht="36" customHeight="1" spans="1:4">
      <c r="A1" s="295" t="s">
        <v>1048</v>
      </c>
      <c r="B1" s="295"/>
      <c r="C1" s="295"/>
      <c r="D1" s="295"/>
    </row>
    <row r="2" s="291" customFormat="1" ht="18" customHeight="1" spans="1:4">
      <c r="A2" s="296" t="s">
        <v>943</v>
      </c>
      <c r="B2" s="296"/>
      <c r="C2" s="296"/>
      <c r="D2" s="296"/>
    </row>
    <row r="3" s="292" customFormat="1" ht="36" customHeight="1" spans="1:4">
      <c r="A3" s="297" t="s">
        <v>944</v>
      </c>
      <c r="B3" s="298" t="s">
        <v>1049</v>
      </c>
      <c r="C3" s="297" t="s">
        <v>944</v>
      </c>
      <c r="D3" s="299" t="s">
        <v>1050</v>
      </c>
    </row>
    <row r="4" s="291" customFormat="1" ht="36" customHeight="1" spans="1:4">
      <c r="A4" s="300" t="s">
        <v>1051</v>
      </c>
      <c r="B4" s="301">
        <v>139790</v>
      </c>
      <c r="C4" s="300" t="s">
        <v>1052</v>
      </c>
      <c r="D4" s="301">
        <v>173924</v>
      </c>
    </row>
    <row r="5" s="291" customFormat="1" ht="36" customHeight="1" spans="1:4">
      <c r="A5" s="300" t="s">
        <v>1053</v>
      </c>
      <c r="B5" s="301">
        <v>26938</v>
      </c>
      <c r="C5" s="302" t="s">
        <v>1054</v>
      </c>
      <c r="D5" s="301">
        <v>10433</v>
      </c>
    </row>
    <row r="6" s="291" customFormat="1" ht="36" customHeight="1" spans="1:4">
      <c r="A6" s="303" t="s">
        <v>1055</v>
      </c>
      <c r="B6" s="301">
        <v>16204</v>
      </c>
      <c r="C6" s="302" t="s">
        <v>1056</v>
      </c>
      <c r="D6" s="301">
        <v>10374</v>
      </c>
    </row>
    <row r="7" s="291" customFormat="1" ht="36" customHeight="1" spans="1:4">
      <c r="A7" s="300" t="s">
        <v>1057</v>
      </c>
      <c r="B7" s="301">
        <v>42341</v>
      </c>
      <c r="C7" s="300" t="s">
        <v>1058</v>
      </c>
      <c r="D7" s="304">
        <v>30542</v>
      </c>
    </row>
    <row r="8" s="291" customFormat="1" ht="36" customHeight="1" spans="1:4">
      <c r="A8" s="300"/>
      <c r="B8" s="301"/>
      <c r="C8" s="300"/>
      <c r="D8" s="304"/>
    </row>
    <row r="9" s="291" customFormat="1" ht="36" customHeight="1" spans="1:4">
      <c r="A9" s="305" t="s">
        <v>1059</v>
      </c>
      <c r="B9" s="306">
        <f>SUM(B4:B8)</f>
        <v>225273</v>
      </c>
      <c r="C9" s="307" t="s">
        <v>1060</v>
      </c>
      <c r="D9" s="306">
        <f>SUM(D4:D8)</f>
        <v>225273</v>
      </c>
    </row>
    <row r="10" s="293" customFormat="1" ht="30" customHeight="1" spans="1:4">
      <c r="A10" s="308"/>
      <c r="B10" s="294"/>
      <c r="D10" s="294"/>
    </row>
  </sheetData>
  <mergeCells count="2">
    <mergeCell ref="A1:D1"/>
    <mergeCell ref="A2:D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3"/>
  <sheetViews>
    <sheetView workbookViewId="0">
      <selection activeCell="B12" sqref="B12"/>
    </sheetView>
  </sheetViews>
  <sheetFormatPr defaultColWidth="9" defaultRowHeight="24.95" customHeight="1" outlineLevelCol="3"/>
  <cols>
    <col min="1" max="1" width="50.125" style="275" customWidth="1"/>
    <col min="2" max="2" width="15.25" style="276" customWidth="1"/>
    <col min="3" max="3" width="15.25" style="277" customWidth="1"/>
    <col min="4" max="4" width="15.25" style="275" customWidth="1"/>
    <col min="5" max="16384" width="9" style="275"/>
  </cols>
  <sheetData>
    <row r="1" ht="36" customHeight="1" spans="1:4">
      <c r="A1" s="256" t="s">
        <v>1061</v>
      </c>
      <c r="B1" s="256"/>
      <c r="C1" s="256"/>
      <c r="D1" s="256"/>
    </row>
    <row r="2" ht="15" customHeight="1" spans="1:4">
      <c r="A2" s="257"/>
      <c r="B2" s="278"/>
      <c r="C2" s="279"/>
      <c r="D2" s="259" t="s">
        <v>1</v>
      </c>
    </row>
    <row r="3" s="257" customFormat="1" ht="30" customHeight="1" spans="1:4">
      <c r="A3" s="260" t="s">
        <v>927</v>
      </c>
      <c r="B3" s="261" t="s">
        <v>1062</v>
      </c>
      <c r="C3" s="262" t="s">
        <v>99</v>
      </c>
      <c r="D3" s="280" t="s">
        <v>1011</v>
      </c>
    </row>
    <row r="4" s="257" customFormat="1" ht="27.95" customHeight="1" spans="1:4">
      <c r="A4" s="281" t="s">
        <v>1012</v>
      </c>
      <c r="B4" s="282"/>
      <c r="C4" s="282"/>
      <c r="D4" s="204" t="str">
        <f t="shared" ref="D4:D9" si="0">IF(B4=0,"",ROUND(C4/B4*100,1))</f>
        <v/>
      </c>
    </row>
    <row r="5" s="257" customFormat="1" ht="27.95" customHeight="1" spans="1:4">
      <c r="A5" s="283" t="s">
        <v>1013</v>
      </c>
      <c r="B5" s="282"/>
      <c r="C5" s="282"/>
      <c r="D5" s="204" t="str">
        <f t="shared" si="0"/>
        <v/>
      </c>
    </row>
    <row r="6" s="257" customFormat="1" ht="27.95" customHeight="1" spans="1:4">
      <c r="A6" s="283" t="s">
        <v>1014</v>
      </c>
      <c r="B6" s="282"/>
      <c r="C6" s="282"/>
      <c r="D6" s="204" t="str">
        <f t="shared" si="0"/>
        <v/>
      </c>
    </row>
    <row r="7" s="257" customFormat="1" ht="27.95" customHeight="1" spans="1:4">
      <c r="A7" s="283" t="s">
        <v>1063</v>
      </c>
      <c r="B7" s="282"/>
      <c r="C7" s="282"/>
      <c r="D7" s="204" t="str">
        <f t="shared" si="0"/>
        <v/>
      </c>
    </row>
    <row r="8" s="257" customFormat="1" ht="27.95" customHeight="1" spans="1:4">
      <c r="A8" s="283" t="s">
        <v>1064</v>
      </c>
      <c r="B8" s="282"/>
      <c r="C8" s="282"/>
      <c r="D8" s="204" t="str">
        <f t="shared" ref="D8:D23" si="1">IF(B8=0,"",ROUND(C8/B8*100,1))</f>
        <v/>
      </c>
    </row>
    <row r="9" s="257" customFormat="1" ht="27.95" customHeight="1" spans="1:4">
      <c r="A9" s="281" t="s">
        <v>1065</v>
      </c>
      <c r="B9" s="282"/>
      <c r="C9" s="282"/>
      <c r="D9" s="204" t="str">
        <f t="shared" si="1"/>
        <v/>
      </c>
    </row>
    <row r="10" s="257" customFormat="1" ht="27.95" customHeight="1" spans="1:4">
      <c r="A10" s="281" t="s">
        <v>1066</v>
      </c>
      <c r="B10" s="282">
        <v>697</v>
      </c>
      <c r="C10" s="282">
        <v>2785</v>
      </c>
      <c r="D10" s="204">
        <f t="shared" si="1"/>
        <v>399.6</v>
      </c>
    </row>
    <row r="11" s="257" customFormat="1" ht="27.95" customHeight="1" spans="1:4">
      <c r="A11" s="284" t="s">
        <v>1067</v>
      </c>
      <c r="B11" s="282">
        <v>260</v>
      </c>
      <c r="C11" s="282">
        <v>874</v>
      </c>
      <c r="D11" s="204">
        <f t="shared" si="1"/>
        <v>336.2</v>
      </c>
    </row>
    <row r="12" s="257" customFormat="1" ht="27.95" customHeight="1" spans="1:4">
      <c r="A12" s="284" t="s">
        <v>1068</v>
      </c>
      <c r="B12" s="285">
        <v>3342</v>
      </c>
      <c r="C12" s="285">
        <v>136131</v>
      </c>
      <c r="D12" s="204">
        <f t="shared" si="1"/>
        <v>4073.3</v>
      </c>
    </row>
    <row r="13" s="257" customFormat="1" ht="27.95" customHeight="1" spans="1:4">
      <c r="A13" s="284" t="s">
        <v>1069</v>
      </c>
      <c r="B13" s="282">
        <v>3342</v>
      </c>
      <c r="C13" s="282">
        <v>136131</v>
      </c>
      <c r="D13" s="204">
        <f t="shared" si="1"/>
        <v>4073.3</v>
      </c>
    </row>
    <row r="14" s="257" customFormat="1" ht="27.95" customHeight="1" spans="1:4">
      <c r="A14" s="284" t="s">
        <v>1070</v>
      </c>
      <c r="B14" s="282"/>
      <c r="C14" s="282"/>
      <c r="D14" s="204" t="str">
        <f t="shared" si="1"/>
        <v/>
      </c>
    </row>
    <row r="15" s="257" customFormat="1" ht="27.95" customHeight="1" spans="1:4">
      <c r="A15" s="284" t="s">
        <v>1071</v>
      </c>
      <c r="B15" s="282"/>
      <c r="C15" s="282"/>
      <c r="D15" s="204" t="str">
        <f t="shared" si="1"/>
        <v/>
      </c>
    </row>
    <row r="16" s="257" customFormat="1" ht="27.95" customHeight="1" spans="1:4">
      <c r="A16" s="284" t="s">
        <v>1072</v>
      </c>
      <c r="B16" s="282"/>
      <c r="C16" s="282"/>
      <c r="D16" s="204" t="str">
        <f t="shared" si="1"/>
        <v/>
      </c>
    </row>
    <row r="17" s="257" customFormat="1" ht="27.95" customHeight="1" spans="1:4">
      <c r="A17" s="284" t="s">
        <v>1073</v>
      </c>
      <c r="B17" s="282"/>
      <c r="C17" s="282"/>
      <c r="D17" s="204" t="str">
        <f t="shared" si="1"/>
        <v/>
      </c>
    </row>
    <row r="18" s="257" customFormat="1" ht="27.95" customHeight="1" spans="1:4">
      <c r="A18" s="284" t="s">
        <v>1074</v>
      </c>
      <c r="B18" s="282"/>
      <c r="C18" s="282"/>
      <c r="D18" s="204" t="str">
        <f t="shared" si="1"/>
        <v/>
      </c>
    </row>
    <row r="19" s="257" customFormat="1" ht="27.95" customHeight="1" spans="1:4">
      <c r="A19" s="284" t="s">
        <v>1075</v>
      </c>
      <c r="B19" s="282">
        <v>7</v>
      </c>
      <c r="C19" s="282"/>
      <c r="D19" s="204">
        <f t="shared" si="1"/>
        <v>0</v>
      </c>
    </row>
    <row r="20" s="257" customFormat="1" ht="27.95" customHeight="1" spans="1:4">
      <c r="A20" s="284" t="s">
        <v>1076</v>
      </c>
      <c r="B20" s="282"/>
      <c r="C20" s="282"/>
      <c r="D20" s="204" t="str">
        <f t="shared" si="1"/>
        <v/>
      </c>
    </row>
    <row r="21" s="257" customFormat="1" ht="27.95" customHeight="1" spans="1:4">
      <c r="A21" s="284" t="s">
        <v>1034</v>
      </c>
      <c r="B21" s="282"/>
      <c r="C21" s="282"/>
      <c r="D21" s="204" t="str">
        <f t="shared" si="1"/>
        <v/>
      </c>
    </row>
    <row r="22" s="257" customFormat="1" ht="27.95" customHeight="1" spans="1:4">
      <c r="A22" s="284" t="s">
        <v>1035</v>
      </c>
      <c r="B22" s="282"/>
      <c r="C22" s="282"/>
      <c r="D22" s="204" t="str">
        <f t="shared" si="1"/>
        <v/>
      </c>
    </row>
    <row r="23" s="274" customFormat="1" ht="27.95" customHeight="1" spans="1:4">
      <c r="A23" s="286" t="s">
        <v>62</v>
      </c>
      <c r="B23" s="287">
        <f>SUM(B4:B12,B18:B20)</f>
        <v>4306</v>
      </c>
      <c r="C23" s="287">
        <f>SUM(C4:C12,C18:C22)</f>
        <v>139790</v>
      </c>
      <c r="D23" s="288">
        <f t="shared" si="1"/>
        <v>3246.4</v>
      </c>
    </row>
    <row r="24" s="257" customFormat="1" ht="27.95" customHeight="1" spans="1:4">
      <c r="A24" s="289" t="s">
        <v>1077</v>
      </c>
      <c r="B24" s="290"/>
      <c r="C24" s="290"/>
      <c r="D24" s="290"/>
    </row>
    <row r="25" s="257" customFormat="1" customHeight="1" spans="1:4">
      <c r="B25" s="278"/>
      <c r="C25" s="279"/>
    </row>
    <row r="26" s="257" customFormat="1" customHeight="1" spans="1:4">
      <c r="B26" s="278"/>
      <c r="C26" s="279"/>
    </row>
    <row r="27" s="257" customFormat="1" customHeight="1" spans="1:4">
      <c r="B27" s="278"/>
      <c r="C27" s="279"/>
    </row>
    <row r="28" s="257" customFormat="1" customHeight="1" spans="1:4">
      <c r="B28" s="278"/>
      <c r="C28" s="279"/>
    </row>
    <row r="29" s="257" customFormat="1" customHeight="1" spans="1:4">
      <c r="B29" s="278"/>
      <c r="C29" s="279"/>
    </row>
    <row r="30" s="257" customFormat="1" customHeight="1" spans="1:4">
      <c r="B30" s="278"/>
      <c r="C30" s="279"/>
    </row>
    <row r="31" s="257" customFormat="1" customHeight="1" spans="1:4">
      <c r="B31" s="278"/>
      <c r="C31" s="279"/>
    </row>
    <row r="32" s="257" customFormat="1" customHeight="1" spans="1:4">
      <c r="B32" s="278"/>
      <c r="C32" s="279"/>
    </row>
    <row r="33" s="257" customFormat="1" customHeight="1" spans="2:3">
      <c r="B33" s="278"/>
      <c r="C33" s="279"/>
    </row>
    <row r="34" s="257" customFormat="1" customHeight="1" spans="2:3">
      <c r="B34" s="278"/>
      <c r="C34" s="279"/>
    </row>
    <row r="35" s="257" customFormat="1" customHeight="1" spans="2:3">
      <c r="B35" s="278"/>
      <c r="C35" s="279"/>
    </row>
    <row r="36" s="257" customFormat="1" customHeight="1" spans="2:3">
      <c r="B36" s="278"/>
      <c r="C36" s="279"/>
    </row>
    <row r="37" s="257" customFormat="1" customHeight="1" spans="2:3">
      <c r="B37" s="278"/>
      <c r="C37" s="279"/>
    </row>
    <row r="38" s="257" customFormat="1" customHeight="1" spans="2:3">
      <c r="B38" s="278"/>
      <c r="C38" s="279"/>
    </row>
    <row r="39" s="257" customFormat="1" customHeight="1" spans="2:3">
      <c r="B39" s="278"/>
      <c r="C39" s="279"/>
    </row>
    <row r="40" s="257" customFormat="1" customHeight="1" spans="2:3">
      <c r="B40" s="278"/>
      <c r="C40" s="279"/>
    </row>
    <row r="41" s="257" customFormat="1" customHeight="1" spans="2:3">
      <c r="B41" s="278"/>
      <c r="C41" s="279"/>
    </row>
    <row r="42" s="257" customFormat="1" customHeight="1" spans="2:3">
      <c r="B42" s="278"/>
      <c r="C42" s="279"/>
    </row>
    <row r="43" s="257" customFormat="1" customHeight="1" spans="2:3">
      <c r="B43" s="278"/>
      <c r="C43" s="279"/>
    </row>
    <row r="44" s="257" customFormat="1" customHeight="1" spans="2:3">
      <c r="B44" s="278"/>
      <c r="C44" s="279"/>
    </row>
    <row r="45" s="257" customFormat="1" customHeight="1" spans="2:3">
      <c r="B45" s="278"/>
      <c r="C45" s="279"/>
    </row>
    <row r="46" s="257" customFormat="1" customHeight="1" spans="2:3">
      <c r="B46" s="278"/>
      <c r="C46" s="279"/>
    </row>
    <row r="47" s="257" customFormat="1" customHeight="1" spans="2:3">
      <c r="B47" s="278"/>
      <c r="C47" s="279"/>
    </row>
    <row r="48" s="257" customFormat="1" customHeight="1" spans="2:3">
      <c r="B48" s="278"/>
      <c r="C48" s="279"/>
    </row>
    <row r="49" s="257" customFormat="1" customHeight="1" spans="2:3">
      <c r="B49" s="278"/>
      <c r="C49" s="279"/>
    </row>
    <row r="50" s="257" customFormat="1" customHeight="1" spans="2:3">
      <c r="B50" s="278"/>
      <c r="C50" s="279"/>
    </row>
    <row r="51" s="257" customFormat="1" customHeight="1" spans="2:3">
      <c r="B51" s="278"/>
      <c r="C51" s="279"/>
    </row>
    <row r="52" s="257" customFormat="1" customHeight="1" spans="2:3">
      <c r="B52" s="278"/>
      <c r="C52" s="279"/>
    </row>
    <row r="53" s="257" customFormat="1" customHeight="1" spans="2:3">
      <c r="B53" s="278"/>
      <c r="C53" s="279"/>
    </row>
    <row r="54" s="257" customFormat="1" customHeight="1" spans="2:3">
      <c r="B54" s="278"/>
      <c r="C54" s="279"/>
    </row>
    <row r="55" s="257" customFormat="1" customHeight="1" spans="2:3">
      <c r="B55" s="278"/>
      <c r="C55" s="279"/>
    </row>
    <row r="56" s="257" customFormat="1" customHeight="1" spans="2:3">
      <c r="B56" s="278"/>
      <c r="C56" s="279"/>
    </row>
    <row r="57" s="257" customFormat="1" customHeight="1" spans="2:3">
      <c r="B57" s="278"/>
      <c r="C57" s="279"/>
    </row>
    <row r="58" s="257" customFormat="1" customHeight="1" spans="2:3">
      <c r="B58" s="278"/>
      <c r="C58" s="279"/>
    </row>
    <row r="59" s="257" customFormat="1" customHeight="1" spans="2:3">
      <c r="B59" s="278"/>
      <c r="C59" s="279"/>
    </row>
    <row r="60" s="257" customFormat="1" customHeight="1" spans="2:3">
      <c r="B60" s="278"/>
      <c r="C60" s="279"/>
    </row>
    <row r="61" s="257" customFormat="1" customHeight="1" spans="2:3">
      <c r="B61" s="278"/>
      <c r="C61" s="279"/>
    </row>
    <row r="62" s="257" customFormat="1" customHeight="1" spans="2:3">
      <c r="B62" s="278"/>
      <c r="C62" s="279"/>
    </row>
    <row r="63" s="257" customFormat="1" customHeight="1" spans="2:3">
      <c r="B63" s="278"/>
      <c r="C63" s="279"/>
    </row>
    <row r="64" s="257" customFormat="1" customHeight="1" spans="2:3">
      <c r="B64" s="278"/>
      <c r="C64" s="279"/>
    </row>
    <row r="65" s="257" customFormat="1" customHeight="1" spans="2:3">
      <c r="B65" s="278"/>
      <c r="C65" s="279"/>
    </row>
    <row r="66" s="257" customFormat="1" customHeight="1" spans="2:3">
      <c r="B66" s="278"/>
      <c r="C66" s="279"/>
    </row>
    <row r="67" s="257" customFormat="1" customHeight="1" spans="2:3">
      <c r="B67" s="278"/>
      <c r="C67" s="279"/>
    </row>
    <row r="68" s="257" customFormat="1" customHeight="1" spans="2:3">
      <c r="B68" s="278"/>
      <c r="C68" s="279"/>
    </row>
    <row r="69" s="257" customFormat="1" customHeight="1" spans="2:3">
      <c r="B69" s="278"/>
      <c r="C69" s="279"/>
    </row>
    <row r="70" s="257" customFormat="1" customHeight="1" spans="2:3">
      <c r="B70" s="278"/>
      <c r="C70" s="279"/>
    </row>
    <row r="71" s="257" customFormat="1" customHeight="1" spans="2:3">
      <c r="B71" s="278"/>
      <c r="C71" s="279"/>
    </row>
    <row r="72" s="257" customFormat="1" customHeight="1" spans="2:3">
      <c r="B72" s="278"/>
      <c r="C72" s="279"/>
    </row>
    <row r="73" s="257" customFormat="1" customHeight="1" spans="2:3">
      <c r="B73" s="278"/>
      <c r="C73" s="279"/>
    </row>
  </sheetData>
  <mergeCells count="2">
    <mergeCell ref="A1:D1"/>
    <mergeCell ref="A24:D24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showGridLines="0" showZeros="0" workbookViewId="0">
      <selection activeCell="D88" sqref="D88"/>
    </sheetView>
  </sheetViews>
  <sheetFormatPr defaultColWidth="9" defaultRowHeight="18" customHeight="1" outlineLevelCol="3"/>
  <cols>
    <col min="1" max="1" width="50.5" style="251" customWidth="1"/>
    <col min="2" max="3" width="16.125" style="252" customWidth="1"/>
    <col min="4" max="4" width="16.125" style="253" customWidth="1"/>
    <col min="5" max="16384" width="9" style="254"/>
  </cols>
  <sheetData>
    <row r="1" ht="36" customHeight="1" spans="1:4">
      <c r="A1" s="255" t="s">
        <v>1078</v>
      </c>
      <c r="B1" s="256"/>
      <c r="C1" s="256"/>
      <c r="D1" s="256"/>
    </row>
    <row r="2" ht="15" customHeight="1" spans="1:4">
      <c r="A2" s="257"/>
      <c r="B2" s="258"/>
      <c r="C2" s="258"/>
      <c r="D2" s="259" t="s">
        <v>1</v>
      </c>
    </row>
    <row r="3" s="249" customFormat="1" ht="30" customHeight="1" spans="1:4">
      <c r="A3" s="260" t="s">
        <v>95</v>
      </c>
      <c r="B3" s="261" t="s">
        <v>1079</v>
      </c>
      <c r="C3" s="262" t="s">
        <v>99</v>
      </c>
      <c r="D3" s="263" t="s">
        <v>100</v>
      </c>
    </row>
    <row r="4" s="249" customFormat="1" ht="18.95" customHeight="1" spans="1:4">
      <c r="A4" s="264" t="s">
        <v>1038</v>
      </c>
      <c r="B4" s="265">
        <f>B5+B11</f>
        <v>5</v>
      </c>
      <c r="C4" s="265">
        <f>C5+C11</f>
        <v>38</v>
      </c>
      <c r="D4" s="266">
        <f t="shared" ref="D4:D67" si="0">IF(B4=0,"",ROUND(C4/B4*100,1))</f>
        <v>760</v>
      </c>
    </row>
    <row r="5" s="249" customFormat="1" ht="18.95" customHeight="1" spans="1:4">
      <c r="A5" s="267" t="s">
        <v>1080</v>
      </c>
      <c r="B5" s="265">
        <f>SUM(B6:B10)</f>
        <v>0</v>
      </c>
      <c r="C5" s="265">
        <f>SUM(C6:C10)</f>
        <v>27</v>
      </c>
      <c r="D5" s="266" t="str">
        <f t="shared" si="0"/>
        <v/>
      </c>
    </row>
    <row r="6" s="249" customFormat="1" ht="18.95" customHeight="1" spans="1:4">
      <c r="A6" s="267" t="s">
        <v>1081</v>
      </c>
      <c r="B6" s="268"/>
      <c r="C6" s="268"/>
      <c r="D6" s="266" t="str">
        <f t="shared" si="0"/>
        <v/>
      </c>
    </row>
    <row r="7" s="249" customFormat="1" ht="18.95" customHeight="1" spans="1:4">
      <c r="A7" s="267" t="s">
        <v>1082</v>
      </c>
      <c r="B7" s="268"/>
      <c r="C7" s="268">
        <v>4</v>
      </c>
      <c r="D7" s="266" t="str">
        <f t="shared" si="0"/>
        <v/>
      </c>
    </row>
    <row r="8" s="249" customFormat="1" ht="18.95" customHeight="1" spans="1:4">
      <c r="A8" s="267" t="s">
        <v>1083</v>
      </c>
      <c r="B8" s="268"/>
      <c r="C8" s="268"/>
      <c r="D8" s="266" t="str">
        <f t="shared" si="0"/>
        <v/>
      </c>
    </row>
    <row r="9" s="249" customFormat="1" ht="18.95" customHeight="1" spans="1:4">
      <c r="A9" s="267" t="s">
        <v>1084</v>
      </c>
      <c r="B9" s="268"/>
      <c r="C9" s="268"/>
      <c r="D9" s="266" t="str">
        <f t="shared" si="0"/>
        <v/>
      </c>
    </row>
    <row r="10" s="249" customFormat="1" ht="18.95" customHeight="1" spans="1:4">
      <c r="A10" s="267" t="s">
        <v>1085</v>
      </c>
      <c r="B10" s="268"/>
      <c r="C10" s="268">
        <v>23</v>
      </c>
      <c r="D10" s="266" t="str">
        <f t="shared" si="0"/>
        <v/>
      </c>
    </row>
    <row r="11" s="249" customFormat="1" ht="18.95" customHeight="1" spans="1:4">
      <c r="A11" s="267" t="s">
        <v>1086</v>
      </c>
      <c r="B11" s="268">
        <f>B12</f>
        <v>5</v>
      </c>
      <c r="C11" s="268">
        <f>C12</f>
        <v>11</v>
      </c>
      <c r="D11" s="266">
        <f t="shared" si="0"/>
        <v>220</v>
      </c>
    </row>
    <row r="12" s="249" customFormat="1" ht="18.95" customHeight="1" spans="1:4">
      <c r="A12" s="267" t="s">
        <v>1087</v>
      </c>
      <c r="B12" s="268">
        <v>5</v>
      </c>
      <c r="C12" s="268">
        <v>11</v>
      </c>
      <c r="D12" s="266">
        <f t="shared" si="0"/>
        <v>220</v>
      </c>
    </row>
    <row r="13" s="249" customFormat="1" ht="18.95" customHeight="1" spans="1:4">
      <c r="A13" s="264" t="s">
        <v>1088</v>
      </c>
      <c r="B13" s="265">
        <f>B14+B30+B33+B34+B40+B44+B46</f>
        <v>80275</v>
      </c>
      <c r="C13" s="265">
        <f>C14+C30+C33+C34+C40+C44+C46</f>
        <v>142250</v>
      </c>
      <c r="D13" s="266">
        <f t="shared" si="0"/>
        <v>177.2</v>
      </c>
    </row>
    <row r="14" s="249" customFormat="1" ht="18.95" customHeight="1" spans="1:4">
      <c r="A14" s="264" t="s">
        <v>1089</v>
      </c>
      <c r="B14" s="265">
        <f>SUM(B15:B29)</f>
        <v>24894</v>
      </c>
      <c r="C14" s="265">
        <f>SUM(C15:C29)</f>
        <v>134812</v>
      </c>
      <c r="D14" s="266">
        <f t="shared" si="0"/>
        <v>541.5</v>
      </c>
    </row>
    <row r="15" s="249" customFormat="1" ht="18.95" customHeight="1" spans="1:4">
      <c r="A15" s="269" t="s">
        <v>1090</v>
      </c>
      <c r="B15" s="268">
        <f>7577-400</f>
        <v>7177</v>
      </c>
      <c r="C15" s="268"/>
      <c r="D15" s="266">
        <f t="shared" si="0"/>
        <v>0</v>
      </c>
    </row>
    <row r="16" s="249" customFormat="1" ht="18.95" customHeight="1" spans="1:4">
      <c r="A16" s="269" t="s">
        <v>1091</v>
      </c>
      <c r="B16" s="268"/>
      <c r="C16" s="268">
        <v>2270</v>
      </c>
      <c r="D16" s="266" t="str">
        <f t="shared" si="0"/>
        <v/>
      </c>
    </row>
    <row r="17" s="249" customFormat="1" ht="18.95" customHeight="1" spans="1:4">
      <c r="A17" s="269" t="s">
        <v>1092</v>
      </c>
      <c r="B17" s="268">
        <v>5697</v>
      </c>
      <c r="C17" s="268">
        <v>37034</v>
      </c>
      <c r="D17" s="266">
        <f t="shared" si="0"/>
        <v>650.1</v>
      </c>
    </row>
    <row r="18" s="249" customFormat="1" ht="18.95" customHeight="1" spans="1:4">
      <c r="A18" s="269" t="s">
        <v>1093</v>
      </c>
      <c r="B18" s="268"/>
      <c r="C18" s="268"/>
      <c r="D18" s="266" t="str">
        <f t="shared" si="0"/>
        <v/>
      </c>
    </row>
    <row r="19" s="249" customFormat="1" ht="18.95" customHeight="1" spans="1:4">
      <c r="A19" s="269" t="s">
        <v>1094</v>
      </c>
      <c r="B19" s="268"/>
      <c r="C19" s="268">
        <v>7000</v>
      </c>
      <c r="D19" s="266" t="str">
        <f t="shared" si="0"/>
        <v/>
      </c>
    </row>
    <row r="20" s="249" customFormat="1" ht="18.95" customHeight="1" spans="1:4">
      <c r="A20" s="269" t="s">
        <v>1095</v>
      </c>
      <c r="B20" s="268"/>
      <c r="C20" s="268"/>
      <c r="D20" s="266" t="str">
        <f t="shared" si="0"/>
        <v/>
      </c>
    </row>
    <row r="21" s="249" customFormat="1" ht="18.95" customHeight="1" spans="1:4">
      <c r="A21" s="269" t="s">
        <v>1096</v>
      </c>
      <c r="B21" s="268"/>
      <c r="C21" s="268"/>
      <c r="D21" s="266" t="str">
        <f t="shared" si="0"/>
        <v/>
      </c>
    </row>
    <row r="22" s="249" customFormat="1" ht="18.95" customHeight="1" spans="1:4">
      <c r="A22" s="269" t="s">
        <v>1097</v>
      </c>
      <c r="B22" s="268"/>
      <c r="C22" s="268"/>
      <c r="D22" s="266" t="str">
        <f t="shared" si="0"/>
        <v/>
      </c>
    </row>
    <row r="23" s="249" customFormat="1" ht="18.95" customHeight="1" spans="1:4">
      <c r="A23" s="269" t="s">
        <v>1098</v>
      </c>
      <c r="B23" s="268">
        <v>3159</v>
      </c>
      <c r="C23" s="268">
        <v>32985</v>
      </c>
      <c r="D23" s="266">
        <f t="shared" si="0"/>
        <v>1044.2</v>
      </c>
    </row>
    <row r="24" s="249" customFormat="1" ht="18.95" customHeight="1" spans="1:4">
      <c r="A24" s="269" t="s">
        <v>1099</v>
      </c>
      <c r="B24" s="268"/>
      <c r="C24" s="268"/>
      <c r="D24" s="266" t="str">
        <f t="shared" si="0"/>
        <v/>
      </c>
    </row>
    <row r="25" s="249" customFormat="1" ht="18.95" customHeight="1" spans="1:4">
      <c r="A25" s="269" t="s">
        <v>797</v>
      </c>
      <c r="B25" s="268"/>
      <c r="C25" s="268"/>
      <c r="D25" s="266" t="str">
        <f t="shared" si="0"/>
        <v/>
      </c>
    </row>
    <row r="26" s="249" customFormat="1" ht="18.95" customHeight="1" spans="1:4">
      <c r="A26" s="269" t="s">
        <v>1100</v>
      </c>
      <c r="B26" s="268"/>
      <c r="C26" s="268"/>
      <c r="D26" s="266" t="str">
        <f t="shared" si="0"/>
        <v/>
      </c>
    </row>
    <row r="27" s="249" customFormat="1" ht="18.95" customHeight="1" spans="1:4">
      <c r="A27" s="269" t="s">
        <v>1101</v>
      </c>
      <c r="B27" s="268">
        <v>11</v>
      </c>
      <c r="C27" s="268"/>
      <c r="D27" s="266">
        <f t="shared" si="0"/>
        <v>0</v>
      </c>
    </row>
    <row r="28" s="249" customFormat="1" ht="18.95" customHeight="1" spans="1:4">
      <c r="A28" s="269" t="s">
        <v>1102</v>
      </c>
      <c r="B28" s="268"/>
      <c r="C28" s="268"/>
      <c r="D28" s="266" t="str">
        <f t="shared" si="0"/>
        <v/>
      </c>
    </row>
    <row r="29" s="249" customFormat="1" ht="18.95" customHeight="1" spans="1:4">
      <c r="A29" s="269" t="s">
        <v>1103</v>
      </c>
      <c r="B29" s="268">
        <f>8870-20</f>
        <v>8850</v>
      </c>
      <c r="C29" s="268">
        <v>55523</v>
      </c>
      <c r="D29" s="266">
        <f t="shared" si="0"/>
        <v>627.4</v>
      </c>
    </row>
    <row r="30" s="249" customFormat="1" ht="18.95" customHeight="1" spans="1:4">
      <c r="A30" s="264" t="s">
        <v>1104</v>
      </c>
      <c r="B30" s="268">
        <f>SUM(B31:B32)</f>
        <v>116</v>
      </c>
      <c r="C30" s="268">
        <f>SUM(C31:C32)</f>
        <v>0</v>
      </c>
      <c r="D30" s="266">
        <f t="shared" si="0"/>
        <v>0</v>
      </c>
    </row>
    <row r="31" s="249" customFormat="1" ht="18.95" customHeight="1" spans="1:4">
      <c r="A31" s="269" t="s">
        <v>1105</v>
      </c>
      <c r="B31" s="268"/>
      <c r="C31" s="268"/>
      <c r="D31" s="266" t="str">
        <f t="shared" si="0"/>
        <v/>
      </c>
    </row>
    <row r="32" s="249" customFormat="1" ht="18.95" customHeight="1" spans="1:4">
      <c r="A32" s="269" t="s">
        <v>1106</v>
      </c>
      <c r="B32" s="268">
        <v>116</v>
      </c>
      <c r="C32" s="268"/>
      <c r="D32" s="266">
        <f t="shared" si="0"/>
        <v>0</v>
      </c>
    </row>
    <row r="33" s="249" customFormat="1" ht="18.95" customHeight="1" spans="1:4">
      <c r="A33" s="264" t="s">
        <v>1107</v>
      </c>
      <c r="B33" s="268"/>
      <c r="C33" s="268"/>
      <c r="D33" s="266" t="str">
        <f t="shared" si="0"/>
        <v/>
      </c>
    </row>
    <row r="34" s="249" customFormat="1" ht="18.95" customHeight="1" spans="1:4">
      <c r="A34" s="264" t="s">
        <v>1108</v>
      </c>
      <c r="B34" s="265">
        <f>SUM(B35:B39)</f>
        <v>0</v>
      </c>
      <c r="C34" s="265">
        <f>SUM(C35:C39)</f>
        <v>0</v>
      </c>
      <c r="D34" s="266" t="str">
        <f t="shared" si="0"/>
        <v/>
      </c>
    </row>
    <row r="35" s="249" customFormat="1" ht="18.95" customHeight="1" spans="1:4">
      <c r="A35" s="269" t="s">
        <v>1109</v>
      </c>
      <c r="B35" s="268"/>
      <c r="C35" s="268"/>
      <c r="D35" s="266" t="str">
        <f t="shared" si="0"/>
        <v/>
      </c>
    </row>
    <row r="36" s="249" customFormat="1" ht="18.95" customHeight="1" spans="1:4">
      <c r="A36" s="269" t="s">
        <v>1110</v>
      </c>
      <c r="B36" s="268"/>
      <c r="C36" s="268"/>
      <c r="D36" s="266" t="str">
        <f t="shared" si="0"/>
        <v/>
      </c>
    </row>
    <row r="37" s="249" customFormat="1" ht="18.95" customHeight="1" spans="1:4">
      <c r="A37" s="269" t="s">
        <v>1111</v>
      </c>
      <c r="B37" s="268"/>
      <c r="C37" s="268"/>
      <c r="D37" s="266" t="str">
        <f t="shared" si="0"/>
        <v/>
      </c>
    </row>
    <row r="38" s="249" customFormat="1" ht="18.95" customHeight="1" spans="1:4">
      <c r="A38" s="269" t="s">
        <v>1112</v>
      </c>
      <c r="B38" s="268"/>
      <c r="C38" s="268"/>
      <c r="D38" s="266" t="str">
        <f t="shared" si="0"/>
        <v/>
      </c>
    </row>
    <row r="39" s="249" customFormat="1" ht="18.95" customHeight="1" spans="1:4">
      <c r="A39" s="269" t="s">
        <v>1113</v>
      </c>
      <c r="B39" s="268"/>
      <c r="C39" s="268"/>
      <c r="D39" s="266" t="str">
        <f t="shared" si="0"/>
        <v/>
      </c>
    </row>
    <row r="40" s="249" customFormat="1" ht="18.95" customHeight="1" spans="1:4">
      <c r="A40" s="264" t="s">
        <v>1114</v>
      </c>
      <c r="B40" s="265">
        <f>SUM(B41:B43)</f>
        <v>26178</v>
      </c>
      <c r="C40" s="265">
        <f>SUM(C41:C43)</f>
        <v>100</v>
      </c>
      <c r="D40" s="266">
        <f t="shared" si="0"/>
        <v>0.4</v>
      </c>
    </row>
    <row r="41" s="249" customFormat="1" ht="18.95" customHeight="1" spans="1:4">
      <c r="A41" s="270" t="s">
        <v>1090</v>
      </c>
      <c r="B41" s="268"/>
      <c r="C41" s="268"/>
      <c r="D41" s="266" t="str">
        <f t="shared" si="0"/>
        <v/>
      </c>
    </row>
    <row r="42" s="249" customFormat="1" ht="18.95" customHeight="1" spans="1:4">
      <c r="A42" s="270" t="s">
        <v>1091</v>
      </c>
      <c r="B42" s="268"/>
      <c r="C42" s="268"/>
      <c r="D42" s="266" t="str">
        <f t="shared" si="0"/>
        <v/>
      </c>
    </row>
    <row r="43" ht="18.95" customHeight="1" spans="1:4">
      <c r="A43" s="270" t="s">
        <v>1115</v>
      </c>
      <c r="B43" s="268">
        <v>26178</v>
      </c>
      <c r="C43" s="268">
        <v>100</v>
      </c>
      <c r="D43" s="266">
        <f t="shared" si="0"/>
        <v>0.4</v>
      </c>
    </row>
    <row r="44" ht="18.95" customHeight="1" spans="1:4">
      <c r="A44" s="264" t="s">
        <v>1116</v>
      </c>
      <c r="B44" s="268">
        <f>B45</f>
        <v>23443</v>
      </c>
      <c r="C44" s="268">
        <f>C45</f>
        <v>4421</v>
      </c>
      <c r="D44" s="266">
        <f t="shared" si="0"/>
        <v>18.9</v>
      </c>
    </row>
    <row r="45" ht="33" customHeight="1" spans="1:4">
      <c r="A45" s="270" t="s">
        <v>1117</v>
      </c>
      <c r="B45" s="268">
        <f>28074-4631</f>
        <v>23443</v>
      </c>
      <c r="C45" s="268">
        <v>4421</v>
      </c>
      <c r="D45" s="266">
        <f t="shared" si="0"/>
        <v>18.9</v>
      </c>
    </row>
    <row r="46" ht="18.95" customHeight="1" spans="1:4">
      <c r="A46" s="270" t="s">
        <v>1118</v>
      </c>
      <c r="B46" s="268">
        <f>SUM(B47:B48)</f>
        <v>5644</v>
      </c>
      <c r="C46" s="268">
        <f>SUM(C47:C48)</f>
        <v>2917</v>
      </c>
      <c r="D46" s="266">
        <f t="shared" si="0"/>
        <v>51.7</v>
      </c>
    </row>
    <row r="47" ht="18.95" customHeight="1" spans="1:4">
      <c r="A47" s="270" t="s">
        <v>1119</v>
      </c>
      <c r="B47" s="268">
        <v>844</v>
      </c>
      <c r="C47" s="268">
        <v>1317</v>
      </c>
      <c r="D47" s="266">
        <f t="shared" si="0"/>
        <v>156</v>
      </c>
    </row>
    <row r="48" ht="18.95" customHeight="1" spans="1:4">
      <c r="A48" s="270" t="s">
        <v>1120</v>
      </c>
      <c r="B48" s="268">
        <v>4800</v>
      </c>
      <c r="C48" s="268">
        <v>1600</v>
      </c>
      <c r="D48" s="266">
        <f t="shared" si="0"/>
        <v>33.3</v>
      </c>
    </row>
    <row r="49" ht="18.95" customHeight="1" spans="1:4">
      <c r="A49" s="267" t="s">
        <v>1121</v>
      </c>
      <c r="B49" s="265">
        <f>B52+B55+B50</f>
        <v>86</v>
      </c>
      <c r="C49" s="265">
        <f>C52+C55+C50</f>
        <v>0</v>
      </c>
      <c r="D49" s="266">
        <f t="shared" si="0"/>
        <v>0</v>
      </c>
    </row>
    <row r="50" ht="18.95" customHeight="1" spans="1:4">
      <c r="A50" s="267" t="s">
        <v>1122</v>
      </c>
      <c r="B50" s="265">
        <f>B51</f>
        <v>4</v>
      </c>
      <c r="C50" s="265">
        <f>C51</f>
        <v>0</v>
      </c>
      <c r="D50" s="266">
        <f t="shared" si="0"/>
        <v>0</v>
      </c>
    </row>
    <row r="51" ht="18.95" customHeight="1" spans="1:4">
      <c r="A51" s="267" t="s">
        <v>1123</v>
      </c>
      <c r="B51" s="265">
        <v>4</v>
      </c>
      <c r="C51" s="265"/>
      <c r="D51" s="266">
        <f t="shared" si="0"/>
        <v>0</v>
      </c>
    </row>
    <row r="52" ht="18.95" customHeight="1" spans="1:4">
      <c r="A52" s="267" t="s">
        <v>1124</v>
      </c>
      <c r="B52" s="265">
        <f>SUM(B53:B54)</f>
        <v>62</v>
      </c>
      <c r="C52" s="265">
        <f>SUM(C53:C54)</f>
        <v>0</v>
      </c>
      <c r="D52" s="266">
        <f t="shared" si="0"/>
        <v>0</v>
      </c>
    </row>
    <row r="53" ht="18.95" customHeight="1" spans="1:4">
      <c r="A53" s="267" t="s">
        <v>1125</v>
      </c>
      <c r="B53" s="268">
        <v>8</v>
      </c>
      <c r="C53" s="268"/>
      <c r="D53" s="266">
        <f t="shared" si="0"/>
        <v>0</v>
      </c>
    </row>
    <row r="54" ht="18.95" customHeight="1" spans="1:4">
      <c r="A54" s="267" t="s">
        <v>1123</v>
      </c>
      <c r="B54" s="268">
        <v>54</v>
      </c>
      <c r="C54" s="268"/>
      <c r="D54" s="266">
        <f t="shared" si="0"/>
        <v>0</v>
      </c>
    </row>
    <row r="55" ht="18.95" customHeight="1" spans="1:4">
      <c r="A55" s="267" t="s">
        <v>1126</v>
      </c>
      <c r="B55" s="268">
        <f>SUM(B56)</f>
        <v>20</v>
      </c>
      <c r="C55" s="268">
        <f>SUM(C56)</f>
        <v>0</v>
      </c>
      <c r="D55" s="266">
        <f t="shared" si="0"/>
        <v>0</v>
      </c>
    </row>
    <row r="56" ht="18.95" customHeight="1" spans="1:4">
      <c r="A56" s="267" t="s">
        <v>1127</v>
      </c>
      <c r="B56" s="268">
        <v>20</v>
      </c>
      <c r="C56" s="268"/>
      <c r="D56" s="266">
        <f t="shared" si="0"/>
        <v>0</v>
      </c>
    </row>
    <row r="57" ht="18.95" customHeight="1" spans="1:4">
      <c r="A57" s="267" t="s">
        <v>1128</v>
      </c>
      <c r="B57" s="268">
        <f t="shared" ref="B57:B60" si="1">B58</f>
        <v>0</v>
      </c>
      <c r="C57" s="268">
        <f t="shared" ref="C57:C60" si="2">C58</f>
        <v>3900</v>
      </c>
      <c r="D57" s="266" t="str">
        <f t="shared" si="0"/>
        <v/>
      </c>
    </row>
    <row r="58" ht="18.95" customHeight="1" spans="1:4">
      <c r="A58" s="267" t="s">
        <v>1118</v>
      </c>
      <c r="B58" s="268">
        <f t="shared" si="1"/>
        <v>0</v>
      </c>
      <c r="C58" s="268">
        <f t="shared" si="2"/>
        <v>3900</v>
      </c>
      <c r="D58" s="266" t="str">
        <f t="shared" si="0"/>
        <v/>
      </c>
    </row>
    <row r="59" ht="18.95" customHeight="1" spans="1:4">
      <c r="A59" s="267" t="s">
        <v>1129</v>
      </c>
      <c r="B59" s="268"/>
      <c r="C59" s="268">
        <v>3900</v>
      </c>
      <c r="D59" s="266" t="str">
        <f t="shared" si="0"/>
        <v/>
      </c>
    </row>
    <row r="60" ht="18.95" customHeight="1" spans="1:4">
      <c r="A60" s="267" t="s">
        <v>1130</v>
      </c>
      <c r="B60" s="265">
        <f t="shared" si="1"/>
        <v>359</v>
      </c>
      <c r="C60" s="265">
        <f t="shared" si="2"/>
        <v>0</v>
      </c>
      <c r="D60" s="266">
        <f t="shared" si="0"/>
        <v>0</v>
      </c>
    </row>
    <row r="61" ht="18.95" customHeight="1" spans="1:4">
      <c r="A61" s="269" t="s">
        <v>1118</v>
      </c>
      <c r="B61" s="265">
        <f>SUM(B62:B62)</f>
        <v>359</v>
      </c>
      <c r="C61" s="265">
        <f>SUM(C62:C62)</f>
        <v>0</v>
      </c>
      <c r="D61" s="266">
        <f t="shared" si="0"/>
        <v>0</v>
      </c>
    </row>
    <row r="62" ht="18.95" customHeight="1" spans="1:4">
      <c r="A62" s="269" t="s">
        <v>1131</v>
      </c>
      <c r="B62" s="268">
        <v>359</v>
      </c>
      <c r="C62" s="268"/>
      <c r="D62" s="266">
        <f t="shared" si="0"/>
        <v>0</v>
      </c>
    </row>
    <row r="63" ht="18.95" customHeight="1" spans="1:4">
      <c r="A63" s="267" t="s">
        <v>1132</v>
      </c>
      <c r="B63" s="265">
        <f>B64+B68</f>
        <v>38288</v>
      </c>
      <c r="C63" s="265">
        <f>C64+C68</f>
        <v>10234</v>
      </c>
      <c r="D63" s="266">
        <f t="shared" si="0"/>
        <v>26.7</v>
      </c>
    </row>
    <row r="64" ht="18.95" customHeight="1" spans="1:4">
      <c r="A64" s="267" t="s">
        <v>1133</v>
      </c>
      <c r="B64" s="265">
        <f>SUM(B65:B67)</f>
        <v>37270</v>
      </c>
      <c r="C64" s="265">
        <f>SUM(C65:C67)</f>
        <v>10210</v>
      </c>
      <c r="D64" s="266">
        <f t="shared" si="0"/>
        <v>27.4</v>
      </c>
    </row>
    <row r="65" ht="18.95" customHeight="1" spans="1:4">
      <c r="A65" s="267" t="s">
        <v>1134</v>
      </c>
      <c r="B65" s="268"/>
      <c r="C65" s="268"/>
      <c r="D65" s="266" t="str">
        <f t="shared" si="0"/>
        <v/>
      </c>
    </row>
    <row r="66" ht="18.95" customHeight="1" spans="1:4">
      <c r="A66" s="267" t="s">
        <v>1135</v>
      </c>
      <c r="B66" s="268">
        <f>50521-13390</f>
        <v>37131</v>
      </c>
      <c r="C66" s="268">
        <v>10210</v>
      </c>
      <c r="D66" s="266">
        <f t="shared" si="0"/>
        <v>27.5</v>
      </c>
    </row>
    <row r="67" ht="18.95" customHeight="1" spans="1:4">
      <c r="A67" s="267" t="s">
        <v>1136</v>
      </c>
      <c r="B67" s="268">
        <v>139</v>
      </c>
      <c r="C67" s="268"/>
      <c r="D67" s="266">
        <f t="shared" si="0"/>
        <v>0</v>
      </c>
    </row>
    <row r="68" ht="18.95" customHeight="1" spans="1:4">
      <c r="A68" s="269" t="s">
        <v>1137</v>
      </c>
      <c r="B68" s="265">
        <f>SUM(B69:B78)</f>
        <v>1018</v>
      </c>
      <c r="C68" s="265">
        <f>SUM(C69:C78)</f>
        <v>24</v>
      </c>
      <c r="D68" s="266">
        <f t="shared" ref="D68:D101" si="3">IF(B68=0,"",ROUND(C68/B68*100,1))</f>
        <v>2.4</v>
      </c>
    </row>
    <row r="69" ht="18.95" customHeight="1" spans="1:4">
      <c r="A69" s="269" t="s">
        <v>1138</v>
      </c>
      <c r="B69" s="268">
        <v>763</v>
      </c>
      <c r="C69" s="268">
        <v>23</v>
      </c>
      <c r="D69" s="266">
        <f t="shared" si="3"/>
        <v>3</v>
      </c>
    </row>
    <row r="70" ht="18.95" customHeight="1" spans="1:4">
      <c r="A70" s="269" t="s">
        <v>1139</v>
      </c>
      <c r="B70" s="268"/>
      <c r="C70" s="268"/>
      <c r="D70" s="266" t="str">
        <f t="shared" si="3"/>
        <v/>
      </c>
    </row>
    <row r="71" ht="18.95" customHeight="1" spans="1:4">
      <c r="A71" s="269" t="s">
        <v>1140</v>
      </c>
      <c r="B71" s="268"/>
      <c r="C71" s="268"/>
      <c r="D71" s="266" t="str">
        <f t="shared" si="3"/>
        <v/>
      </c>
    </row>
    <row r="72" ht="18.95" customHeight="1" spans="1:4">
      <c r="A72" s="269" t="s">
        <v>1141</v>
      </c>
      <c r="B72" s="268"/>
      <c r="C72" s="268"/>
      <c r="D72" s="266" t="str">
        <f t="shared" si="3"/>
        <v/>
      </c>
    </row>
    <row r="73" ht="18.95" customHeight="1" spans="1:4">
      <c r="A73" s="269" t="s">
        <v>1142</v>
      </c>
      <c r="B73" s="268">
        <v>252</v>
      </c>
      <c r="C73" s="268"/>
      <c r="D73" s="266">
        <f t="shared" si="3"/>
        <v>0</v>
      </c>
    </row>
    <row r="74" ht="18.95" customHeight="1" spans="1:4">
      <c r="A74" s="269" t="s">
        <v>1143</v>
      </c>
      <c r="B74" s="268"/>
      <c r="C74" s="268"/>
      <c r="D74" s="266" t="str">
        <f t="shared" si="3"/>
        <v/>
      </c>
    </row>
    <row r="75" ht="18.95" customHeight="1" spans="1:4">
      <c r="A75" s="269" t="s">
        <v>1144</v>
      </c>
      <c r="B75" s="268"/>
      <c r="C75" s="268"/>
      <c r="D75" s="266" t="str">
        <f t="shared" si="3"/>
        <v/>
      </c>
    </row>
    <row r="76" ht="18.95" customHeight="1" spans="1:4">
      <c r="A76" s="269" t="s">
        <v>1145</v>
      </c>
      <c r="B76" s="268"/>
      <c r="C76" s="268"/>
      <c r="D76" s="266" t="str">
        <f t="shared" si="3"/>
        <v/>
      </c>
    </row>
    <row r="77" ht="18.95" customHeight="1" spans="1:4">
      <c r="A77" s="269" t="s">
        <v>1146</v>
      </c>
      <c r="B77" s="268"/>
      <c r="C77" s="268"/>
      <c r="D77" s="266" t="str">
        <f t="shared" si="3"/>
        <v/>
      </c>
    </row>
    <row r="78" ht="18.95" customHeight="1" spans="1:4">
      <c r="A78" s="269" t="s">
        <v>1147</v>
      </c>
      <c r="B78" s="268">
        <v>3</v>
      </c>
      <c r="C78" s="268">
        <v>1</v>
      </c>
      <c r="D78" s="266">
        <f t="shared" si="3"/>
        <v>33.3</v>
      </c>
    </row>
    <row r="79" ht="18.95" customHeight="1" spans="1:4">
      <c r="A79" s="267" t="s">
        <v>1148</v>
      </c>
      <c r="B79" s="265">
        <f>B80</f>
        <v>16055</v>
      </c>
      <c r="C79" s="265">
        <f>C80</f>
        <v>17500</v>
      </c>
      <c r="D79" s="266">
        <f t="shared" si="3"/>
        <v>109</v>
      </c>
    </row>
    <row r="80" ht="18.95" customHeight="1" spans="1:4">
      <c r="A80" s="267" t="s">
        <v>1149</v>
      </c>
      <c r="B80" s="265">
        <f>SUM(B81:B88)</f>
        <v>16055</v>
      </c>
      <c r="C80" s="265">
        <f>SUM(C81:C88)</f>
        <v>17500</v>
      </c>
      <c r="D80" s="266">
        <f t="shared" si="3"/>
        <v>109</v>
      </c>
    </row>
    <row r="81" ht="18.95" customHeight="1" spans="1:4">
      <c r="A81" s="267" t="s">
        <v>1150</v>
      </c>
      <c r="B81" s="268"/>
      <c r="C81" s="268"/>
      <c r="D81" s="266" t="str">
        <f t="shared" si="3"/>
        <v/>
      </c>
    </row>
    <row r="82" ht="18.95" customHeight="1" spans="1:4">
      <c r="A82" s="267" t="s">
        <v>1151</v>
      </c>
      <c r="B82" s="268"/>
      <c r="C82" s="268"/>
      <c r="D82" s="266" t="str">
        <f t="shared" si="3"/>
        <v/>
      </c>
    </row>
    <row r="83" s="250" customFormat="1" ht="18.95" customHeight="1" spans="1:4">
      <c r="A83" s="267" t="s">
        <v>1152</v>
      </c>
      <c r="B83" s="268"/>
      <c r="C83" s="268"/>
      <c r="D83" s="266" t="str">
        <f t="shared" si="3"/>
        <v/>
      </c>
    </row>
    <row r="84" ht="18.95" customHeight="1" spans="1:4">
      <c r="A84" s="267" t="s">
        <v>1153</v>
      </c>
      <c r="B84" s="268"/>
      <c r="C84" s="268"/>
      <c r="D84" s="266" t="str">
        <f t="shared" si="3"/>
        <v/>
      </c>
    </row>
    <row r="85" ht="18.95" customHeight="1" spans="1:4">
      <c r="A85" s="267" t="s">
        <v>1154</v>
      </c>
      <c r="B85" s="268"/>
      <c r="C85" s="268"/>
      <c r="D85" s="266" t="str">
        <f t="shared" si="3"/>
        <v/>
      </c>
    </row>
    <row r="86" ht="18.95" customHeight="1" spans="1:4">
      <c r="A86" s="267" t="s">
        <v>1155</v>
      </c>
      <c r="B86" s="268">
        <v>11181</v>
      </c>
      <c r="C86" s="268">
        <v>11000</v>
      </c>
      <c r="D86" s="266">
        <f t="shared" si="3"/>
        <v>98.4</v>
      </c>
    </row>
    <row r="87" ht="18.95" customHeight="1" spans="1:4">
      <c r="A87" s="267" t="s">
        <v>1156</v>
      </c>
      <c r="B87" s="268">
        <v>4874</v>
      </c>
      <c r="C87" s="268">
        <v>6500</v>
      </c>
      <c r="D87" s="266">
        <f t="shared" si="3"/>
        <v>133.4</v>
      </c>
    </row>
    <row r="88" ht="18.95" customHeight="1" spans="1:4">
      <c r="A88" s="267" t="s">
        <v>1157</v>
      </c>
      <c r="B88" s="268"/>
      <c r="C88" s="268"/>
      <c r="D88" s="266" t="str">
        <f t="shared" si="3"/>
        <v/>
      </c>
    </row>
    <row r="89" customHeight="1" spans="1:4">
      <c r="A89" s="267" t="s">
        <v>1158</v>
      </c>
      <c r="B89" s="265">
        <f>B90</f>
        <v>4</v>
      </c>
      <c r="C89" s="265">
        <f>C90</f>
        <v>2</v>
      </c>
      <c r="D89" s="266">
        <f t="shared" si="3"/>
        <v>50</v>
      </c>
    </row>
    <row r="90" customHeight="1" spans="1:4">
      <c r="A90" s="267" t="s">
        <v>1159</v>
      </c>
      <c r="B90" s="265">
        <f>SUM(B91:B94)</f>
        <v>4</v>
      </c>
      <c r="C90" s="265">
        <f>SUM(C91:C94)</f>
        <v>2</v>
      </c>
      <c r="D90" s="266">
        <f t="shared" si="3"/>
        <v>50</v>
      </c>
    </row>
    <row r="91" customHeight="1" spans="1:4">
      <c r="A91" s="267" t="s">
        <v>1160</v>
      </c>
      <c r="B91" s="265"/>
      <c r="C91" s="265"/>
      <c r="D91" s="266" t="str">
        <f t="shared" si="3"/>
        <v/>
      </c>
    </row>
    <row r="92" customHeight="1" spans="1:4">
      <c r="A92" s="267" t="s">
        <v>1161</v>
      </c>
      <c r="B92" s="265">
        <v>2</v>
      </c>
      <c r="C92" s="265">
        <v>1</v>
      </c>
      <c r="D92" s="266">
        <f t="shared" si="3"/>
        <v>50</v>
      </c>
    </row>
    <row r="93" customHeight="1" spans="1:4">
      <c r="A93" s="267" t="s">
        <v>1162</v>
      </c>
      <c r="B93" s="265">
        <v>2</v>
      </c>
      <c r="C93" s="265">
        <v>1</v>
      </c>
      <c r="D93" s="266">
        <f t="shared" si="3"/>
        <v>50</v>
      </c>
    </row>
    <row r="94" customHeight="1" spans="1:4">
      <c r="A94" s="267" t="s">
        <v>1163</v>
      </c>
      <c r="B94" s="268"/>
      <c r="C94" s="268"/>
      <c r="D94" s="266" t="str">
        <f t="shared" si="3"/>
        <v/>
      </c>
    </row>
    <row r="95" customHeight="1" spans="1:4">
      <c r="A95" s="267" t="s">
        <v>1164</v>
      </c>
      <c r="B95" s="265">
        <f>B96</f>
        <v>0</v>
      </c>
      <c r="C95" s="265">
        <f>C96</f>
        <v>0</v>
      </c>
      <c r="D95" s="266" t="str">
        <f t="shared" si="3"/>
        <v/>
      </c>
    </row>
    <row r="96" customHeight="1" spans="1:4">
      <c r="A96" s="267" t="s">
        <v>1165</v>
      </c>
      <c r="B96" s="265">
        <f>SUM(B97:B99)</f>
        <v>0</v>
      </c>
      <c r="C96" s="265">
        <f>SUM(C97:C99)</f>
        <v>0</v>
      </c>
      <c r="D96" s="266" t="str">
        <f t="shared" si="3"/>
        <v/>
      </c>
    </row>
    <row r="97" customHeight="1" spans="1:4">
      <c r="A97" s="267" t="s">
        <v>1166</v>
      </c>
      <c r="B97" s="268"/>
      <c r="C97" s="268"/>
      <c r="D97" s="266" t="str">
        <f t="shared" si="3"/>
        <v/>
      </c>
    </row>
    <row r="98" customHeight="1" spans="1:4">
      <c r="A98" s="267" t="s">
        <v>1167</v>
      </c>
      <c r="B98" s="268"/>
      <c r="C98" s="268"/>
      <c r="D98" s="266" t="str">
        <f t="shared" si="3"/>
        <v/>
      </c>
    </row>
    <row r="99" customHeight="1" spans="1:4">
      <c r="A99" s="267" t="s">
        <v>1168</v>
      </c>
      <c r="B99" s="268"/>
      <c r="C99" s="268"/>
      <c r="D99" s="266" t="str">
        <f t="shared" si="3"/>
        <v/>
      </c>
    </row>
    <row r="100" customHeight="1" spans="1:4">
      <c r="A100" s="267"/>
      <c r="B100" s="268"/>
      <c r="C100" s="268"/>
      <c r="D100" s="266" t="str">
        <f t="shared" si="3"/>
        <v/>
      </c>
    </row>
    <row r="101" customHeight="1" spans="1:4">
      <c r="A101" s="271" t="s">
        <v>63</v>
      </c>
      <c r="B101" s="272">
        <f>B4+B49+B13+B60+B63+B79+B89+B95+B57</f>
        <v>135072</v>
      </c>
      <c r="C101" s="272">
        <f>C4+C49+C13+C60+C63+C79+C89+C95+C57</f>
        <v>173924</v>
      </c>
      <c r="D101" s="273">
        <f t="shared" si="3"/>
        <v>128.8</v>
      </c>
    </row>
  </sheetData>
  <sheetProtection formatCells="0" formatColumns="0" formatRows="0"/>
  <mergeCells count="1">
    <mergeCell ref="A1:D1"/>
  </mergeCells>
  <pageMargins left="0.47244094488189" right="0.433070866141732" top="0.511811023622047" bottom="0.433070866141732" header="0.196850393700787" footer="0.1574803149606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showGridLines="0" workbookViewId="0">
      <selection activeCell="B4" sqref="B4"/>
    </sheetView>
  </sheetViews>
  <sheetFormatPr defaultColWidth="9" defaultRowHeight="60" customHeight="1" outlineLevelRow="4" outlineLevelCol="1"/>
  <cols>
    <col min="1" max="2" width="40.5" style="246" customWidth="1"/>
    <col min="3" max="16384" width="9" style="246"/>
  </cols>
  <sheetData>
    <row r="1" s="244" customFormat="1" customHeight="1" spans="1:2">
      <c r="A1" s="180" t="s">
        <v>1169</v>
      </c>
      <c r="B1" s="180"/>
    </row>
    <row r="2" ht="21" customHeight="1" spans="1:2">
      <c r="A2" s="181" t="s">
        <v>943</v>
      </c>
      <c r="B2" s="181"/>
    </row>
    <row r="3" s="245" customFormat="1" customHeight="1" spans="1:2">
      <c r="A3" s="195" t="s">
        <v>1170</v>
      </c>
      <c r="B3" s="195" t="s">
        <v>868</v>
      </c>
    </row>
    <row r="4" customHeight="1" spans="1:2">
      <c r="A4" s="185" t="s">
        <v>940</v>
      </c>
      <c r="B4" s="247">
        <v>26938</v>
      </c>
    </row>
    <row r="5" customHeight="1" spans="1:2">
      <c r="A5" s="248" t="s">
        <v>1171</v>
      </c>
      <c r="B5" s="248"/>
    </row>
  </sheetData>
  <mergeCells count="3">
    <mergeCell ref="A1:B1"/>
    <mergeCell ref="A2:B2"/>
    <mergeCell ref="A5:B5"/>
  </mergeCells>
  <pageMargins left="0.7" right="0.7" top="0.75" bottom="0.75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showGridLines="0" workbookViewId="0">
      <selection activeCell="B6" sqref="B6:B10"/>
    </sheetView>
  </sheetViews>
  <sheetFormatPr defaultColWidth="9" defaultRowHeight="21.95" customHeight="1" outlineLevelCol="1"/>
  <cols>
    <col min="1" max="1" width="56" style="230" customWidth="1"/>
    <col min="2" max="2" width="21.125" style="231" customWidth="1"/>
    <col min="3" max="16384" width="9" style="230"/>
  </cols>
  <sheetData>
    <row r="1" s="227" customFormat="1" ht="60" customHeight="1" spans="1:2">
      <c r="A1" s="232" t="s">
        <v>1172</v>
      </c>
      <c r="B1" s="232"/>
    </row>
    <row r="2" s="227" customFormat="1" customHeight="1" spans="1:2">
      <c r="A2" s="233" t="s">
        <v>943</v>
      </c>
      <c r="B2" s="233"/>
    </row>
    <row r="3" s="228" customFormat="1" customHeight="1" spans="1:2">
      <c r="A3" s="234" t="s">
        <v>944</v>
      </c>
      <c r="B3" s="235" t="s">
        <v>4</v>
      </c>
    </row>
    <row r="4" s="228" customFormat="1" customHeight="1" spans="1:2">
      <c r="A4" s="236" t="s">
        <v>40</v>
      </c>
      <c r="B4" s="237"/>
    </row>
    <row r="5" s="228" customFormat="1" customHeight="1" spans="1:2">
      <c r="A5" s="238" t="s">
        <v>41</v>
      </c>
      <c r="B5" s="237"/>
    </row>
    <row r="6" s="228" customFormat="1" customHeight="1" spans="1:2">
      <c r="A6" s="236" t="s">
        <v>44</v>
      </c>
      <c r="B6" s="239">
        <v>26937</v>
      </c>
    </row>
    <row r="7" s="228" customFormat="1" customHeight="1" spans="1:2">
      <c r="A7" s="236" t="s">
        <v>45</v>
      </c>
      <c r="B7" s="239"/>
    </row>
    <row r="8" s="228" customFormat="1" customHeight="1" spans="1:2">
      <c r="A8" s="240" t="s">
        <v>46</v>
      </c>
      <c r="B8" s="239"/>
    </row>
    <row r="9" s="228" customFormat="1" customHeight="1" spans="1:2">
      <c r="A9" s="236" t="s">
        <v>1173</v>
      </c>
      <c r="B9" s="239"/>
    </row>
    <row r="10" s="228" customFormat="1" customHeight="1" spans="1:2">
      <c r="A10" s="236" t="s">
        <v>1174</v>
      </c>
      <c r="B10" s="241">
        <v>1</v>
      </c>
    </row>
    <row r="11" s="229" customFormat="1" customHeight="1" spans="1:2">
      <c r="A11" s="242" t="s">
        <v>869</v>
      </c>
      <c r="B11" s="243">
        <f>SUM(B4:B10)</f>
        <v>26938</v>
      </c>
    </row>
  </sheetData>
  <sheetProtection algorithmName="SHA-512" hashValue="f4zv7V+sIwG7sOGhWjYbqjOVN/Rc6UPJLgEMIixNraUT5qDrFwaXrwfYKPvDfV2xaioxMTMXrw3I7w83zK3AMA==" saltValue="h/gjLqYp/AP60Aq5LA1y/Q==" spinCount="100000" sheet="1" formatCells="0" formatColumns="0" formatRows="0" objects="1" scenarios="1"/>
  <protectedRanges>
    <protectedRange sqref="B4" name="区域2"/>
    <protectedRange sqref="B5" name="区域2_1"/>
    <protectedRange sqref="B6" name="区域2_2"/>
    <protectedRange sqref="B7" name="区域2_3"/>
    <protectedRange sqref="B8" name="区域2_4"/>
    <protectedRange sqref="B10" name="区域2_5"/>
  </protectedRanges>
  <mergeCells count="2">
    <mergeCell ref="A1:B1"/>
    <mergeCell ref="A2:B2"/>
  </mergeCells>
  <pageMargins left="0.905511811023622" right="0.708661417322835" top="0.748031496062992" bottom="0.748031496062992" header="0.31496062992126" footer="0.31496062992126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workbookViewId="0">
      <selection activeCell="A2" sqref="A2"/>
    </sheetView>
  </sheetViews>
  <sheetFormatPr defaultColWidth="7.375" defaultRowHeight="36" customHeight="1" outlineLevelCol="4"/>
  <cols>
    <col min="1" max="1" width="6.375" style="214" customWidth="1"/>
    <col min="2" max="2" width="57.5" style="215" customWidth="1"/>
    <col min="3" max="4" width="12.25" style="214" customWidth="1"/>
    <col min="5" max="5" width="24.5" style="214" customWidth="1"/>
    <col min="6" max="16384" width="7.375" style="215"/>
  </cols>
  <sheetData>
    <row r="1" customHeight="1" spans="1:5">
      <c r="A1" s="216" t="s">
        <v>1175</v>
      </c>
      <c r="B1" s="216"/>
      <c r="C1" s="216"/>
      <c r="D1" s="216"/>
      <c r="E1" s="216"/>
    </row>
    <row r="2" ht="15" customHeight="1" spans="1:5">
      <c r="A2" s="217"/>
      <c r="B2" s="217"/>
      <c r="C2" s="217"/>
      <c r="D2" s="217"/>
      <c r="E2" s="218" t="s">
        <v>1</v>
      </c>
    </row>
    <row r="3" s="211" customFormat="1" customHeight="1" spans="1:5">
      <c r="A3" s="219" t="s">
        <v>965</v>
      </c>
      <c r="B3" s="219" t="s">
        <v>944</v>
      </c>
      <c r="C3" s="219" t="s">
        <v>868</v>
      </c>
      <c r="D3" s="219" t="s">
        <v>1176</v>
      </c>
      <c r="E3" s="219" t="s">
        <v>1177</v>
      </c>
    </row>
    <row r="4" s="212" customFormat="1" customHeight="1" spans="1:5">
      <c r="A4" s="220"/>
      <c r="B4" s="219" t="s">
        <v>933</v>
      </c>
      <c r="C4" s="221">
        <f>SUM(C5:C5)</f>
        <v>1</v>
      </c>
      <c r="D4" s="220"/>
      <c r="E4" s="219"/>
    </row>
    <row r="5" s="212" customFormat="1" customHeight="1" spans="1:5">
      <c r="A5" s="222">
        <v>1</v>
      </c>
      <c r="B5" s="185" t="s">
        <v>1178</v>
      </c>
      <c r="C5" s="223">
        <v>1</v>
      </c>
      <c r="D5" s="185">
        <v>2296099</v>
      </c>
      <c r="E5" s="224" t="s">
        <v>1179</v>
      </c>
    </row>
    <row r="6" s="212" customFormat="1" customHeight="1" spans="1:5">
      <c r="A6" s="222"/>
      <c r="B6" s="183"/>
      <c r="C6" s="225"/>
      <c r="D6" s="226"/>
      <c r="E6" s="226"/>
    </row>
    <row r="7" s="213" customFormat="1" customHeight="1" spans="1:5">
      <c r="A7" s="222"/>
      <c r="B7" s="183"/>
      <c r="C7" s="225"/>
      <c r="D7" s="226"/>
      <c r="E7" s="226"/>
    </row>
    <row r="9" customHeight="1" spans="1:5">
      <c r="B9" s="214"/>
    </row>
  </sheetData>
  <mergeCells count="2">
    <mergeCell ref="A1:E1"/>
    <mergeCell ref="A9:E9"/>
  </mergeCells>
  <printOptions horizontalCentered="1"/>
  <pageMargins left="0.65" right="0.64" top="0.748031496062992" bottom="0.748031496062992" header="0.57" footer="0.6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showGridLines="0" workbookViewId="0">
      <selection activeCell="D5" sqref="D5"/>
    </sheetView>
  </sheetViews>
  <sheetFormatPr defaultColWidth="9" defaultRowHeight="24.95" customHeight="1" outlineLevelCol="3"/>
  <cols>
    <col min="1" max="1" width="34.375" style="188" customWidth="1"/>
    <col min="2" max="2" width="15.625" style="178" customWidth="1"/>
    <col min="3" max="3" width="34.375" style="188" customWidth="1"/>
    <col min="4" max="4" width="15.625" style="178" customWidth="1"/>
    <col min="5" max="16384" width="9" style="178"/>
  </cols>
  <sheetData>
    <row r="1" ht="36" customHeight="1" spans="1:4">
      <c r="A1" s="180" t="s">
        <v>1180</v>
      </c>
      <c r="B1" s="180"/>
      <c r="C1" s="180"/>
      <c r="D1" s="180"/>
    </row>
    <row r="2" ht="18" customHeight="1" spans="1:4">
      <c r="A2" s="181" t="s">
        <v>1</v>
      </c>
      <c r="B2" s="181"/>
      <c r="C2" s="181"/>
      <c r="D2" s="181"/>
    </row>
    <row r="3" s="177" customFormat="1" customHeight="1" spans="1:4">
      <c r="A3" s="205" t="s">
        <v>1181</v>
      </c>
      <c r="B3" s="206"/>
      <c r="C3" s="205" t="s">
        <v>1182</v>
      </c>
      <c r="D3" s="206"/>
    </row>
    <row r="4" s="177" customFormat="1" customHeight="1" spans="1:4">
      <c r="A4" s="207" t="s">
        <v>1183</v>
      </c>
      <c r="B4" s="182" t="s">
        <v>4</v>
      </c>
      <c r="C4" s="207" t="s">
        <v>1183</v>
      </c>
      <c r="D4" s="182" t="s">
        <v>4</v>
      </c>
    </row>
    <row r="5" customHeight="1" spans="1:4">
      <c r="A5" s="208" t="s">
        <v>1184</v>
      </c>
      <c r="B5" s="186"/>
      <c r="C5" s="209" t="s">
        <v>1185</v>
      </c>
      <c r="D5" s="185">
        <v>172</v>
      </c>
    </row>
    <row r="6" customHeight="1" spans="1:4">
      <c r="A6" s="208" t="s">
        <v>1186</v>
      </c>
      <c r="B6" s="186"/>
      <c r="C6" s="209" t="s">
        <v>1187</v>
      </c>
      <c r="D6" s="185"/>
    </row>
    <row r="7" customHeight="1" spans="1:4">
      <c r="A7" s="208" t="s">
        <v>1188</v>
      </c>
      <c r="B7" s="186"/>
      <c r="C7" s="209" t="s">
        <v>1189</v>
      </c>
      <c r="D7" s="185"/>
    </row>
    <row r="8" customHeight="1" spans="1:4">
      <c r="A8" s="208" t="s">
        <v>1190</v>
      </c>
      <c r="B8" s="186"/>
      <c r="C8" s="209" t="s">
        <v>1191</v>
      </c>
      <c r="D8" s="185"/>
    </row>
    <row r="9" customHeight="1" spans="1:4">
      <c r="A9" s="208" t="s">
        <v>1192</v>
      </c>
      <c r="B9" s="186"/>
      <c r="C9" s="209"/>
      <c r="D9" s="185"/>
    </row>
    <row r="10" customHeight="1" spans="1:4">
      <c r="A10" s="208"/>
      <c r="B10" s="186"/>
      <c r="C10" s="208"/>
      <c r="D10" s="185"/>
    </row>
    <row r="11" customHeight="1" spans="1:4">
      <c r="A11" s="210" t="s">
        <v>1193</v>
      </c>
      <c r="B11" s="186"/>
      <c r="C11" s="210" t="s">
        <v>1194</v>
      </c>
      <c r="D11" s="185">
        <v>172</v>
      </c>
    </row>
    <row r="12" customHeight="1" spans="1:4">
      <c r="A12" s="196" t="s">
        <v>1195</v>
      </c>
      <c r="B12" s="185"/>
      <c r="C12" s="196" t="s">
        <v>1196</v>
      </c>
      <c r="D12" s="185"/>
    </row>
    <row r="13" customHeight="1" spans="1:4">
      <c r="A13" s="196" t="s">
        <v>1197</v>
      </c>
      <c r="B13" s="186"/>
      <c r="C13" s="196" t="s">
        <v>1198</v>
      </c>
      <c r="D13" s="185"/>
    </row>
    <row r="14" customHeight="1" spans="1:4">
      <c r="A14" s="208" t="s">
        <v>1055</v>
      </c>
      <c r="B14" s="185">
        <v>172</v>
      </c>
      <c r="C14" s="208" t="s">
        <v>1199</v>
      </c>
      <c r="D14" s="185"/>
    </row>
    <row r="15" customHeight="1" spans="1:4">
      <c r="A15" s="208"/>
      <c r="B15" s="186"/>
      <c r="C15" s="208" t="s">
        <v>1200</v>
      </c>
      <c r="D15" s="185"/>
    </row>
    <row r="16" s="177" customFormat="1" customHeight="1" spans="1:4">
      <c r="A16" s="207" t="s">
        <v>1201</v>
      </c>
      <c r="B16" s="182">
        <v>172</v>
      </c>
      <c r="C16" s="207" t="s">
        <v>1202</v>
      </c>
      <c r="D16" s="182">
        <v>172</v>
      </c>
    </row>
    <row r="17" customHeight="1" spans="1:1">
      <c r="A17" s="178" t="s">
        <v>1203</v>
      </c>
    </row>
  </sheetData>
  <mergeCells count="4">
    <mergeCell ref="A1:D1"/>
    <mergeCell ref="A2:D2"/>
    <mergeCell ref="A3:B3"/>
    <mergeCell ref="C3:D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showGridLines="0" workbookViewId="0">
      <selection activeCell="A12" sqref="A12:D12"/>
    </sheetView>
  </sheetViews>
  <sheetFormatPr defaultColWidth="9" defaultRowHeight="30" customHeight="1" outlineLevelCol="3"/>
  <cols>
    <col min="1" max="1" width="31.125" style="178" customWidth="1"/>
    <col min="2" max="2" width="17.125" style="179" customWidth="1"/>
    <col min="3" max="3" width="17.125" style="178" customWidth="1"/>
    <col min="4" max="4" width="17.125" style="179" customWidth="1"/>
    <col min="5" max="16384" width="9" style="178"/>
  </cols>
  <sheetData>
    <row r="1" ht="36" customHeight="1" spans="1:4">
      <c r="A1" s="180" t="s">
        <v>1204</v>
      </c>
      <c r="B1" s="180"/>
      <c r="C1" s="180"/>
      <c r="D1" s="180"/>
    </row>
    <row r="2" ht="18" customHeight="1" spans="1:4">
      <c r="A2" s="181" t="s">
        <v>1</v>
      </c>
      <c r="B2" s="181"/>
      <c r="C2" s="181"/>
      <c r="D2" s="181"/>
    </row>
    <row r="3" s="177" customFormat="1" customHeight="1" spans="1:4">
      <c r="A3" s="182" t="s">
        <v>1205</v>
      </c>
      <c r="B3" s="182" t="s">
        <v>1206</v>
      </c>
      <c r="C3" s="182" t="s">
        <v>4</v>
      </c>
      <c r="D3" s="195" t="s">
        <v>1207</v>
      </c>
    </row>
    <row r="4" customHeight="1" spans="1:4">
      <c r="A4" s="186" t="s">
        <v>1184</v>
      </c>
      <c r="B4" s="185"/>
      <c r="C4" s="186"/>
      <c r="D4" s="185"/>
    </row>
    <row r="5" customHeight="1" spans="1:4">
      <c r="A5" s="186" t="s">
        <v>1186</v>
      </c>
      <c r="B5" s="185"/>
      <c r="C5" s="186"/>
      <c r="D5" s="185"/>
    </row>
    <row r="6" customHeight="1" spans="1:4">
      <c r="A6" s="186" t="s">
        <v>1188</v>
      </c>
      <c r="B6" s="185"/>
      <c r="C6" s="186"/>
      <c r="D6" s="185"/>
    </row>
    <row r="7" customHeight="1" spans="1:4">
      <c r="A7" s="186" t="s">
        <v>1190</v>
      </c>
      <c r="B7" s="185"/>
      <c r="C7" s="186"/>
      <c r="D7" s="185"/>
    </row>
    <row r="8" customHeight="1" spans="1:4">
      <c r="A8" s="186" t="s">
        <v>1192</v>
      </c>
      <c r="B8" s="185"/>
      <c r="C8" s="186"/>
      <c r="D8" s="185"/>
    </row>
    <row r="9" s="177" customFormat="1" customHeight="1" spans="1:4">
      <c r="A9" s="198" t="s">
        <v>62</v>
      </c>
      <c r="B9" s="182"/>
      <c r="C9" s="200"/>
      <c r="D9" s="182"/>
    </row>
    <row r="10" customHeight="1" spans="1:4">
      <c r="A10" s="184" t="s">
        <v>1195</v>
      </c>
      <c r="B10" s="185">
        <v>172</v>
      </c>
      <c r="C10" s="185"/>
      <c r="D10" s="204">
        <f>C10/B10*100</f>
        <v>0</v>
      </c>
    </row>
    <row r="11" customHeight="1" spans="1:4">
      <c r="A11" s="186" t="s">
        <v>1197</v>
      </c>
      <c r="B11" s="185"/>
      <c r="C11" s="186"/>
      <c r="D11" s="185"/>
    </row>
    <row r="12" customHeight="1" spans="1:4">
      <c r="A12" s="202" t="s">
        <v>1055</v>
      </c>
      <c r="B12" s="203"/>
      <c r="C12" s="203">
        <v>172</v>
      </c>
      <c r="D12" s="203"/>
    </row>
  </sheetData>
  <mergeCells count="2">
    <mergeCell ref="A1:D1"/>
    <mergeCell ref="A2:D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showGridLines="0" workbookViewId="0">
      <selection activeCell="G4" sqref="G4"/>
    </sheetView>
  </sheetViews>
  <sheetFormatPr defaultColWidth="9" defaultRowHeight="24.95" customHeight="1"/>
  <cols>
    <col min="1" max="1" width="7.75" style="187" customWidth="1"/>
    <col min="2" max="2" width="37.625" style="188" customWidth="1"/>
    <col min="3" max="3" width="8" style="179" customWidth="1"/>
    <col min="4" max="5" width="8" style="178" customWidth="1"/>
    <col min="6" max="6" width="8" style="179" customWidth="1"/>
    <col min="7" max="10" width="8" style="178" customWidth="1"/>
    <col min="11" max="11" width="12.625" style="189" customWidth="1"/>
    <col min="12" max="16384" width="9" style="178"/>
  </cols>
  <sheetData>
    <row r="1" ht="36" customHeight="1" spans="1:11">
      <c r="A1" s="180" t="s">
        <v>1208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</row>
    <row r="2" ht="18" customHeight="1" spans="1:11">
      <c r="A2" s="181" t="s">
        <v>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</row>
    <row r="3" s="177" customFormat="1" customHeight="1" spans="1:11">
      <c r="A3" s="190" t="s">
        <v>1209</v>
      </c>
      <c r="B3" s="191" t="s">
        <v>1210</v>
      </c>
      <c r="C3" s="182" t="s">
        <v>1206</v>
      </c>
      <c r="D3" s="182"/>
      <c r="E3" s="182"/>
      <c r="F3" s="182"/>
      <c r="G3" s="182" t="s">
        <v>4</v>
      </c>
      <c r="H3" s="182"/>
      <c r="I3" s="182"/>
      <c r="J3" s="182"/>
      <c r="K3" s="192" t="s">
        <v>1211</v>
      </c>
    </row>
    <row r="4" s="177" customFormat="1" customHeight="1" spans="1:11">
      <c r="A4" s="193"/>
      <c r="B4" s="194"/>
      <c r="C4" s="182" t="s">
        <v>1212</v>
      </c>
      <c r="D4" s="195" t="s">
        <v>1213</v>
      </c>
      <c r="E4" s="195" t="s">
        <v>1214</v>
      </c>
      <c r="F4" s="182" t="s">
        <v>54</v>
      </c>
      <c r="G4" s="182" t="s">
        <v>1212</v>
      </c>
      <c r="H4" s="195" t="s">
        <v>1213</v>
      </c>
      <c r="I4" s="195" t="s">
        <v>1214</v>
      </c>
      <c r="J4" s="182" t="s">
        <v>54</v>
      </c>
      <c r="K4" s="192"/>
    </row>
    <row r="5" customHeight="1" spans="1:11">
      <c r="A5" s="184">
        <v>223</v>
      </c>
      <c r="B5" s="196" t="s">
        <v>1215</v>
      </c>
      <c r="C5" s="185"/>
      <c r="D5" s="185"/>
      <c r="E5" s="185"/>
      <c r="F5" s="185"/>
      <c r="G5" s="185">
        <f>J5</f>
        <v>172</v>
      </c>
      <c r="H5" s="185"/>
      <c r="I5" s="185"/>
      <c r="J5" s="185">
        <v>172</v>
      </c>
      <c r="K5" s="197"/>
    </row>
    <row r="6" customHeight="1" spans="1:11">
      <c r="A6" s="184">
        <v>22301</v>
      </c>
      <c r="B6" s="196" t="s">
        <v>1216</v>
      </c>
      <c r="C6" s="185"/>
      <c r="D6" s="185"/>
      <c r="E6" s="185"/>
      <c r="F6" s="185"/>
      <c r="G6" s="185">
        <f>J6</f>
        <v>172</v>
      </c>
      <c r="H6" s="185"/>
      <c r="I6" s="185"/>
      <c r="J6" s="185">
        <v>172</v>
      </c>
      <c r="K6" s="197"/>
    </row>
    <row r="7" customHeight="1" spans="1:11">
      <c r="A7" s="184">
        <v>2230105</v>
      </c>
      <c r="B7" s="196" t="s">
        <v>1217</v>
      </c>
      <c r="C7" s="185"/>
      <c r="D7" s="185"/>
      <c r="E7" s="185"/>
      <c r="F7" s="185"/>
      <c r="G7" s="185">
        <f>J7</f>
        <v>172</v>
      </c>
      <c r="H7" s="185"/>
      <c r="I7" s="185"/>
      <c r="J7" s="185">
        <v>172</v>
      </c>
      <c r="K7" s="197"/>
    </row>
    <row r="8" customHeight="1" spans="1:11">
      <c r="A8" s="184">
        <v>22302</v>
      </c>
      <c r="B8" s="196" t="s">
        <v>1218</v>
      </c>
      <c r="C8" s="185"/>
      <c r="D8" s="185"/>
      <c r="E8" s="185"/>
      <c r="F8" s="185"/>
      <c r="G8" s="185"/>
      <c r="H8" s="185"/>
      <c r="I8" s="185"/>
      <c r="J8" s="185"/>
      <c r="K8" s="197"/>
    </row>
    <row r="9" customHeight="1" spans="1:11">
      <c r="A9" s="184">
        <v>2230299</v>
      </c>
      <c r="B9" s="196" t="s">
        <v>1219</v>
      </c>
      <c r="C9" s="185"/>
      <c r="D9" s="185"/>
      <c r="E9" s="185"/>
      <c r="F9" s="185"/>
      <c r="G9" s="185"/>
      <c r="H9" s="185"/>
      <c r="I9" s="185"/>
      <c r="J9" s="185"/>
      <c r="K9" s="197"/>
    </row>
    <row r="10" customHeight="1" spans="1:11">
      <c r="A10" s="184">
        <v>22303</v>
      </c>
      <c r="B10" s="196" t="s">
        <v>1220</v>
      </c>
      <c r="C10" s="185"/>
      <c r="D10" s="185"/>
      <c r="E10" s="185"/>
      <c r="F10" s="185"/>
      <c r="G10" s="185"/>
      <c r="H10" s="185"/>
      <c r="I10" s="185"/>
      <c r="J10" s="185"/>
      <c r="K10" s="197"/>
    </row>
    <row r="11" customHeight="1" spans="1:11">
      <c r="A11" s="184">
        <v>2230301</v>
      </c>
      <c r="B11" s="196" t="s">
        <v>1221</v>
      </c>
      <c r="C11" s="185"/>
      <c r="D11" s="185"/>
      <c r="E11" s="185"/>
      <c r="F11" s="185"/>
      <c r="G11" s="185"/>
      <c r="H11" s="185"/>
      <c r="I11" s="185"/>
      <c r="J11" s="185"/>
      <c r="K11" s="197"/>
    </row>
    <row r="12" s="177" customFormat="1" customHeight="1" spans="1:11">
      <c r="A12" s="198"/>
      <c r="B12" s="199" t="s">
        <v>63</v>
      </c>
      <c r="C12" s="182"/>
      <c r="D12" s="182"/>
      <c r="E12" s="182"/>
      <c r="F12" s="182"/>
      <c r="G12" s="182">
        <f>G5</f>
        <v>172</v>
      </c>
      <c r="H12" s="182"/>
      <c r="I12" s="182"/>
      <c r="J12" s="182">
        <f>J5</f>
        <v>172</v>
      </c>
      <c r="K12" s="197"/>
    </row>
    <row r="13" customHeight="1" spans="1:11">
      <c r="A13" s="184"/>
      <c r="B13" s="196" t="s">
        <v>1196</v>
      </c>
      <c r="C13" s="185"/>
      <c r="D13" s="185"/>
      <c r="E13" s="185"/>
      <c r="F13" s="185"/>
      <c r="G13" s="185"/>
      <c r="H13" s="185"/>
      <c r="I13" s="185"/>
      <c r="J13" s="185"/>
      <c r="K13" s="197"/>
    </row>
    <row r="14" customHeight="1" spans="1:11">
      <c r="A14" s="184"/>
      <c r="B14" s="196" t="s">
        <v>1198</v>
      </c>
      <c r="C14" s="185"/>
      <c r="D14" s="186"/>
      <c r="E14" s="186"/>
      <c r="F14" s="185"/>
      <c r="G14" s="186"/>
      <c r="H14" s="186"/>
      <c r="I14" s="186"/>
      <c r="J14" s="186"/>
      <c r="K14" s="197"/>
    </row>
    <row r="15" customHeight="1" spans="1:11">
      <c r="A15" s="184"/>
      <c r="B15" s="196" t="s">
        <v>1199</v>
      </c>
      <c r="C15" s="185"/>
      <c r="D15" s="186"/>
      <c r="E15" s="186"/>
      <c r="F15" s="185"/>
      <c r="G15" s="186"/>
      <c r="H15" s="186"/>
      <c r="I15" s="186"/>
      <c r="J15" s="186"/>
      <c r="K15" s="197"/>
    </row>
    <row r="16" customHeight="1" spans="1:11">
      <c r="A16" s="187" t="s">
        <v>1222</v>
      </c>
    </row>
  </sheetData>
  <mergeCells count="7">
    <mergeCell ref="A1:K1"/>
    <mergeCell ref="A2:K2"/>
    <mergeCell ref="C3:F3"/>
    <mergeCell ref="G3:J3"/>
    <mergeCell ref="A3:A4"/>
    <mergeCell ref="B3:B4"/>
    <mergeCell ref="K3:K4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showGridLines="0" tabSelected="1" workbookViewId="0">
      <selection activeCell="F16" sqref="F16"/>
    </sheetView>
  </sheetViews>
  <sheetFormatPr defaultColWidth="9" defaultRowHeight="30" customHeight="1" outlineLevelCol="3"/>
  <cols>
    <col min="1" max="1" width="31.125" style="178" customWidth="1"/>
    <col min="2" max="2" width="17.125" style="179" customWidth="1"/>
    <col min="3" max="3" width="17.125" style="178" customWidth="1"/>
    <col min="4" max="4" width="17.125" style="179" customWidth="1"/>
    <col min="5" max="16384" width="9" style="178"/>
  </cols>
  <sheetData>
    <row r="1" ht="36" customHeight="1" spans="1:4">
      <c r="A1" s="180" t="s">
        <v>1223</v>
      </c>
      <c r="B1" s="180"/>
      <c r="C1" s="180"/>
      <c r="D1" s="180"/>
    </row>
    <row r="2" ht="18" customHeight="1" spans="1:4">
      <c r="A2" s="181" t="s">
        <v>1</v>
      </c>
      <c r="B2" s="181"/>
      <c r="C2" s="181"/>
      <c r="D2" s="181"/>
    </row>
    <row r="3" s="177" customFormat="1" customHeight="1" spans="1:4">
      <c r="A3" s="182" t="s">
        <v>1205</v>
      </c>
      <c r="B3" s="182" t="s">
        <v>1206</v>
      </c>
      <c r="C3" s="182" t="s">
        <v>4</v>
      </c>
      <c r="D3" s="195" t="s">
        <v>1207</v>
      </c>
    </row>
    <row r="4" customHeight="1" spans="1:4">
      <c r="A4" s="186" t="s">
        <v>1184</v>
      </c>
      <c r="B4" s="185"/>
      <c r="C4" s="186"/>
      <c r="D4" s="185"/>
    </row>
    <row r="5" customHeight="1" spans="1:4">
      <c r="A5" s="186" t="s">
        <v>1186</v>
      </c>
      <c r="B5" s="185"/>
      <c r="C5" s="186"/>
      <c r="D5" s="185"/>
    </row>
    <row r="6" customHeight="1" spans="1:4">
      <c r="A6" s="186" t="s">
        <v>1188</v>
      </c>
      <c r="B6" s="185"/>
      <c r="C6" s="186"/>
      <c r="D6" s="185"/>
    </row>
    <row r="7" customHeight="1" spans="1:4">
      <c r="A7" s="186" t="s">
        <v>1190</v>
      </c>
      <c r="B7" s="185"/>
      <c r="C7" s="186"/>
      <c r="D7" s="185"/>
    </row>
    <row r="8" customHeight="1" spans="1:4">
      <c r="A8" s="186" t="s">
        <v>1192</v>
      </c>
      <c r="B8" s="185"/>
      <c r="C8" s="186"/>
      <c r="D8" s="185"/>
    </row>
    <row r="9" s="177" customFormat="1" customHeight="1" spans="1:4">
      <c r="A9" s="198" t="s">
        <v>62</v>
      </c>
      <c r="B9" s="182"/>
      <c r="C9" s="200"/>
      <c r="D9" s="182"/>
    </row>
    <row r="10" customHeight="1" spans="1:4">
      <c r="A10" s="184" t="s">
        <v>1195</v>
      </c>
      <c r="B10" s="185">
        <v>172</v>
      </c>
      <c r="C10" s="185"/>
      <c r="D10" s="201"/>
    </row>
    <row r="11" customHeight="1" spans="1:4">
      <c r="A11" s="186" t="s">
        <v>1197</v>
      </c>
      <c r="B11" s="185"/>
      <c r="C11" s="186"/>
      <c r="D11" s="185"/>
    </row>
    <row r="12" customHeight="1" spans="1:4">
      <c r="A12" s="202" t="s">
        <v>1055</v>
      </c>
      <c r="B12" s="203"/>
      <c r="C12" s="203">
        <v>172</v>
      </c>
      <c r="D12" s="203"/>
    </row>
  </sheetData>
  <mergeCells count="2">
    <mergeCell ref="A1:D1"/>
    <mergeCell ref="A2:D2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topLeftCell="B1" workbookViewId="0">
      <selection activeCell="G4" sqref="G4"/>
    </sheetView>
  </sheetViews>
  <sheetFormatPr defaultColWidth="9" defaultRowHeight="24.95" customHeight="1"/>
  <cols>
    <col min="1" max="1" width="8" style="187" customWidth="1"/>
    <col min="2" max="2" width="39.625" style="188" customWidth="1"/>
    <col min="3" max="3" width="8" style="179" customWidth="1"/>
    <col min="4" max="5" width="8" style="178" customWidth="1"/>
    <col min="6" max="6" width="8" style="179" customWidth="1"/>
    <col min="7" max="10" width="8" style="178" customWidth="1"/>
    <col min="11" max="11" width="10.125" style="189" customWidth="1"/>
    <col min="12" max="16384" width="9" style="178"/>
  </cols>
  <sheetData>
    <row r="1" ht="36" customHeight="1" spans="1:11">
      <c r="A1" s="180" t="s">
        <v>1224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</row>
    <row r="2" ht="18" customHeight="1" spans="1:11">
      <c r="A2" s="181" t="s">
        <v>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</row>
    <row r="3" s="177" customFormat="1" customHeight="1" spans="1:11">
      <c r="A3" s="190" t="s">
        <v>1209</v>
      </c>
      <c r="B3" s="191" t="s">
        <v>1210</v>
      </c>
      <c r="C3" s="182" t="s">
        <v>1206</v>
      </c>
      <c r="D3" s="182"/>
      <c r="E3" s="182"/>
      <c r="F3" s="182"/>
      <c r="G3" s="182" t="s">
        <v>4</v>
      </c>
      <c r="H3" s="182"/>
      <c r="I3" s="182"/>
      <c r="J3" s="182"/>
      <c r="K3" s="192" t="s">
        <v>1211</v>
      </c>
    </row>
    <row r="4" s="177" customFormat="1" ht="33" customHeight="1" spans="1:11">
      <c r="A4" s="193"/>
      <c r="B4" s="194"/>
      <c r="C4" s="182" t="s">
        <v>1212</v>
      </c>
      <c r="D4" s="195" t="s">
        <v>1213</v>
      </c>
      <c r="E4" s="195" t="s">
        <v>1214</v>
      </c>
      <c r="F4" s="182" t="s">
        <v>54</v>
      </c>
      <c r="G4" s="182" t="s">
        <v>1212</v>
      </c>
      <c r="H4" s="195" t="s">
        <v>1213</v>
      </c>
      <c r="I4" s="195" t="s">
        <v>1214</v>
      </c>
      <c r="J4" s="182" t="s">
        <v>54</v>
      </c>
      <c r="K4" s="192"/>
    </row>
    <row r="5" customHeight="1" spans="1:11">
      <c r="A5" s="184">
        <v>223</v>
      </c>
      <c r="B5" s="196" t="s">
        <v>1215</v>
      </c>
      <c r="C5" s="185"/>
      <c r="D5" s="185"/>
      <c r="E5" s="185"/>
      <c r="F5" s="185"/>
      <c r="G5" s="185">
        <f t="shared" ref="G5:G7" si="0">J5</f>
        <v>172</v>
      </c>
      <c r="H5" s="185"/>
      <c r="I5" s="185"/>
      <c r="J5" s="185">
        <v>172</v>
      </c>
      <c r="K5" s="197"/>
    </row>
    <row r="6" customHeight="1" spans="1:11">
      <c r="A6" s="184">
        <v>22301</v>
      </c>
      <c r="B6" s="196" t="s">
        <v>1216</v>
      </c>
      <c r="C6" s="185"/>
      <c r="D6" s="185"/>
      <c r="E6" s="185"/>
      <c r="F6" s="185"/>
      <c r="G6" s="185">
        <f t="shared" si="0"/>
        <v>172</v>
      </c>
      <c r="H6" s="185"/>
      <c r="I6" s="185"/>
      <c r="J6" s="185">
        <v>172</v>
      </c>
      <c r="K6" s="197"/>
    </row>
    <row r="7" customHeight="1" spans="1:11">
      <c r="A7" s="184">
        <v>2230105</v>
      </c>
      <c r="B7" s="196" t="s">
        <v>1217</v>
      </c>
      <c r="C7" s="185"/>
      <c r="D7" s="185"/>
      <c r="E7" s="185"/>
      <c r="F7" s="185"/>
      <c r="G7" s="185">
        <f t="shared" si="0"/>
        <v>172</v>
      </c>
      <c r="H7" s="185"/>
      <c r="I7" s="185"/>
      <c r="J7" s="185">
        <v>172</v>
      </c>
      <c r="K7" s="197"/>
    </row>
    <row r="8" customHeight="1" spans="1:11">
      <c r="A8" s="184">
        <v>22302</v>
      </c>
      <c r="B8" s="196" t="s">
        <v>1218</v>
      </c>
      <c r="C8" s="185"/>
      <c r="D8" s="185"/>
      <c r="E8" s="185"/>
      <c r="F8" s="185"/>
      <c r="G8" s="185"/>
      <c r="H8" s="185"/>
      <c r="I8" s="185"/>
      <c r="J8" s="185"/>
      <c r="K8" s="197"/>
    </row>
    <row r="9" customHeight="1" spans="1:11">
      <c r="A9" s="184">
        <v>2230299</v>
      </c>
      <c r="B9" s="196" t="s">
        <v>1219</v>
      </c>
      <c r="C9" s="185"/>
      <c r="D9" s="185"/>
      <c r="E9" s="185"/>
      <c r="F9" s="185"/>
      <c r="G9" s="185"/>
      <c r="H9" s="185"/>
      <c r="I9" s="185"/>
      <c r="J9" s="185"/>
      <c r="K9" s="197"/>
    </row>
    <row r="10" customHeight="1" spans="1:11">
      <c r="A10" s="184">
        <v>22303</v>
      </c>
      <c r="B10" s="196" t="s">
        <v>1220</v>
      </c>
      <c r="C10" s="185"/>
      <c r="D10" s="185"/>
      <c r="E10" s="185"/>
      <c r="F10" s="185"/>
      <c r="G10" s="185"/>
      <c r="H10" s="185"/>
      <c r="I10" s="185"/>
      <c r="J10" s="185"/>
      <c r="K10" s="197"/>
    </row>
    <row r="11" customHeight="1" spans="1:11">
      <c r="A11" s="184">
        <v>2230301</v>
      </c>
      <c r="B11" s="196" t="s">
        <v>1221</v>
      </c>
      <c r="C11" s="185"/>
      <c r="D11" s="185"/>
      <c r="E11" s="185"/>
      <c r="F11" s="185"/>
      <c r="G11" s="185"/>
      <c r="H11" s="185"/>
      <c r="I11" s="185"/>
      <c r="J11" s="185"/>
      <c r="K11" s="197"/>
    </row>
    <row r="12" s="177" customFormat="1" customHeight="1" spans="1:11">
      <c r="A12" s="198"/>
      <c r="B12" s="199" t="s">
        <v>63</v>
      </c>
      <c r="C12" s="182"/>
      <c r="D12" s="182"/>
      <c r="E12" s="182"/>
      <c r="F12" s="182"/>
      <c r="G12" s="182">
        <f>G5</f>
        <v>172</v>
      </c>
      <c r="H12" s="182"/>
      <c r="I12" s="182"/>
      <c r="J12" s="182">
        <f>J5</f>
        <v>172</v>
      </c>
      <c r="K12" s="197"/>
    </row>
    <row r="13" customHeight="1" spans="1:11">
      <c r="A13" s="184"/>
      <c r="B13" s="196" t="s">
        <v>1196</v>
      </c>
      <c r="C13" s="185"/>
      <c r="D13" s="186"/>
      <c r="E13" s="186"/>
      <c r="F13" s="185"/>
      <c r="G13" s="186"/>
      <c r="H13" s="186"/>
      <c r="I13" s="186"/>
      <c r="J13" s="186"/>
      <c r="K13" s="197"/>
    </row>
    <row r="14" customHeight="1" spans="1:11">
      <c r="A14" s="184"/>
      <c r="B14" s="196" t="s">
        <v>1198</v>
      </c>
      <c r="C14" s="185"/>
      <c r="D14" s="186"/>
      <c r="E14" s="186"/>
      <c r="F14" s="185"/>
      <c r="G14" s="186"/>
      <c r="H14" s="186"/>
      <c r="I14" s="186"/>
      <c r="J14" s="186"/>
      <c r="K14" s="197"/>
    </row>
    <row r="15" customHeight="1" spans="1:11">
      <c r="A15" s="184"/>
      <c r="B15" s="196" t="s">
        <v>1199</v>
      </c>
      <c r="C15" s="185"/>
      <c r="D15" s="186"/>
      <c r="E15" s="186"/>
      <c r="F15" s="185"/>
      <c r="G15" s="186"/>
      <c r="H15" s="186"/>
      <c r="I15" s="186"/>
      <c r="J15" s="186"/>
      <c r="K15" s="197"/>
    </row>
  </sheetData>
  <mergeCells count="7">
    <mergeCell ref="A1:K1"/>
    <mergeCell ref="A2:K2"/>
    <mergeCell ref="C3:F3"/>
    <mergeCell ref="G3:J3"/>
    <mergeCell ref="A3:A4"/>
    <mergeCell ref="B3:B4"/>
    <mergeCell ref="K3:K4"/>
  </mergeCells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showGridLines="0" workbookViewId="0">
      <selection activeCell="D17" sqref="D17:D18"/>
    </sheetView>
  </sheetViews>
  <sheetFormatPr defaultColWidth="9" defaultRowHeight="36" customHeight="1" outlineLevelCol="2"/>
  <cols>
    <col min="1" max="1" width="38.625" style="178" customWidth="1"/>
    <col min="2" max="2" width="38.625" style="179" customWidth="1"/>
    <col min="3" max="3" width="23.375" style="178" customWidth="1"/>
    <col min="4" max="16384" width="9" style="178"/>
  </cols>
  <sheetData>
    <row r="1" customHeight="1" spans="1:3">
      <c r="A1" s="180" t="s">
        <v>1225</v>
      </c>
      <c r="B1" s="180"/>
      <c r="C1" s="177"/>
    </row>
    <row r="2" ht="18" customHeight="1" spans="1:3">
      <c r="A2" s="181" t="s">
        <v>1</v>
      </c>
      <c r="B2" s="181"/>
    </row>
    <row r="3" s="177" customFormat="1" customHeight="1" spans="1:3">
      <c r="A3" s="182" t="s">
        <v>1183</v>
      </c>
      <c r="B3" s="182" t="s">
        <v>868</v>
      </c>
    </row>
    <row r="4" s="177" customFormat="1" customHeight="1" spans="1:3">
      <c r="A4" s="183"/>
      <c r="B4" s="182"/>
    </row>
    <row r="5" s="177" customFormat="1" customHeight="1" spans="1:3">
      <c r="A5" s="182"/>
      <c r="B5" s="182"/>
    </row>
    <row r="6" s="177" customFormat="1" customHeight="1" spans="1:3">
      <c r="A6" s="182"/>
      <c r="B6" s="182"/>
    </row>
    <row r="7" customHeight="1" spans="1:3">
      <c r="A7" s="184"/>
      <c r="B7" s="185"/>
    </row>
    <row r="8" customHeight="1" spans="1:3">
      <c r="A8" s="186"/>
      <c r="B8" s="185"/>
    </row>
    <row r="9" customHeight="1" spans="1:3">
      <c r="A9" s="186"/>
      <c r="B9" s="185"/>
    </row>
    <row r="10" customHeight="1" spans="1:3">
      <c r="A10" s="182" t="s">
        <v>1201</v>
      </c>
      <c r="B10" s="182"/>
    </row>
  </sheetData>
  <mergeCells count="2">
    <mergeCell ref="A1:B1"/>
    <mergeCell ref="A2:B2"/>
  </mergeCells>
  <printOptions horizontalCentered="1"/>
  <pageMargins left="0.826771653543307" right="0.708661417322835" top="0.748031496062992" bottom="0.748031496062992" header="0.31496062992126" footer="0.31496062992126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showGridLines="0" workbookViewId="0">
      <selection activeCell="B20" sqref="B20"/>
    </sheetView>
  </sheetViews>
  <sheetFormatPr defaultColWidth="9" defaultRowHeight="36" customHeight="1" outlineLevelCol="3"/>
  <cols>
    <col min="1" max="1" width="28" style="163" customWidth="1"/>
    <col min="2" max="2" width="14.25" customWidth="1"/>
    <col min="3" max="3" width="28" customWidth="1"/>
    <col min="4" max="4" width="14.25" customWidth="1"/>
    <col min="5" max="5" width="20.25" customWidth="1"/>
    <col min="6" max="6" width="20.125" customWidth="1"/>
  </cols>
  <sheetData>
    <row r="1" customHeight="1" spans="1:4">
      <c r="A1" s="141" t="s">
        <v>1226</v>
      </c>
      <c r="B1" s="141"/>
      <c r="C1" s="141"/>
      <c r="D1" s="141"/>
    </row>
    <row r="2" ht="18" customHeight="1" spans="1:4">
      <c r="A2" s="164"/>
      <c r="B2" s="150"/>
      <c r="C2" s="150"/>
      <c r="D2" s="143" t="s">
        <v>1</v>
      </c>
    </row>
    <row r="3" s="139" customFormat="1" customHeight="1" spans="1:4">
      <c r="A3" s="165" t="s">
        <v>1183</v>
      </c>
      <c r="B3" s="145" t="s">
        <v>4</v>
      </c>
      <c r="C3" s="145" t="s">
        <v>1183</v>
      </c>
      <c r="D3" s="145" t="s">
        <v>4</v>
      </c>
    </row>
    <row r="4" s="140" customFormat="1" ht="24.95" customHeight="1" spans="1:4">
      <c r="A4" s="166" t="s">
        <v>1227</v>
      </c>
      <c r="B4" s="129">
        <v>2451</v>
      </c>
      <c r="C4" s="146" t="s">
        <v>1228</v>
      </c>
      <c r="D4" s="129">
        <v>5051</v>
      </c>
    </row>
    <row r="5" s="140" customFormat="1" ht="24.95" customHeight="1" spans="1:4">
      <c r="A5" s="167" t="s">
        <v>1229</v>
      </c>
      <c r="B5" s="130">
        <v>14.5</v>
      </c>
      <c r="C5" s="146" t="s">
        <v>1230</v>
      </c>
      <c r="D5" s="130">
        <v>645</v>
      </c>
    </row>
    <row r="6" s="140" customFormat="1" ht="24.95" customHeight="1" spans="1:4">
      <c r="A6" s="168" t="s">
        <v>1231</v>
      </c>
      <c r="B6" s="153">
        <v>1071</v>
      </c>
      <c r="C6" s="146" t="s">
        <v>1232</v>
      </c>
      <c r="D6" s="131">
        <v>142</v>
      </c>
    </row>
    <row r="7" s="140" customFormat="1" ht="24.95" customHeight="1" spans="1:4">
      <c r="A7" s="169" t="s">
        <v>1233</v>
      </c>
      <c r="B7" s="155">
        <v>800</v>
      </c>
      <c r="C7" s="146" t="s">
        <v>1234</v>
      </c>
      <c r="D7" s="132">
        <v>12</v>
      </c>
    </row>
    <row r="8" s="140" customFormat="1" ht="24.95" customHeight="1" spans="1:4">
      <c r="A8" s="170" t="s">
        <v>1235</v>
      </c>
      <c r="B8" s="155">
        <v>130</v>
      </c>
      <c r="C8" s="146" t="s">
        <v>1236</v>
      </c>
      <c r="D8" s="132"/>
    </row>
    <row r="9" s="140" customFormat="1" ht="24.95" customHeight="1" spans="1:4">
      <c r="A9" s="167" t="s">
        <v>1237</v>
      </c>
      <c r="B9" s="155"/>
      <c r="C9" s="159"/>
      <c r="D9" s="132"/>
    </row>
    <row r="10" s="140" customFormat="1" ht="24.95" customHeight="1" spans="1:4">
      <c r="A10" s="169" t="s">
        <v>1238</v>
      </c>
      <c r="B10" s="155">
        <v>260</v>
      </c>
      <c r="C10" s="159"/>
      <c r="D10" s="132"/>
    </row>
    <row r="11" s="140" customFormat="1" ht="24.95" customHeight="1" spans="1:4">
      <c r="A11" s="169" t="s">
        <v>1239</v>
      </c>
      <c r="B11" s="155">
        <v>914</v>
      </c>
      <c r="C11" s="159"/>
      <c r="D11" s="171"/>
    </row>
    <row r="12" s="140" customFormat="1" ht="24.95" customHeight="1" spans="1:4">
      <c r="A12" s="172" t="s">
        <v>1240</v>
      </c>
      <c r="B12" s="108">
        <v>38</v>
      </c>
      <c r="C12" s="147"/>
      <c r="D12" s="108"/>
    </row>
    <row r="13" s="140" customFormat="1" ht="24.95" customHeight="1" spans="1:4">
      <c r="A13" s="172" t="s">
        <v>1241</v>
      </c>
      <c r="B13" s="108"/>
      <c r="C13" s="148"/>
      <c r="D13" s="108"/>
    </row>
    <row r="14" s="140" customFormat="1" ht="24.95" customHeight="1" spans="1:4">
      <c r="A14" s="172" t="s">
        <v>1242</v>
      </c>
      <c r="B14" s="108">
        <v>4735</v>
      </c>
      <c r="C14" s="147" t="s">
        <v>1243</v>
      </c>
      <c r="D14" s="108">
        <v>5850</v>
      </c>
    </row>
    <row r="15" s="140" customFormat="1" ht="24.95" customHeight="1" spans="1:4">
      <c r="A15" s="172" t="s">
        <v>1244</v>
      </c>
      <c r="B15" s="108">
        <v>4330</v>
      </c>
      <c r="C15" s="148" t="s">
        <v>1245</v>
      </c>
      <c r="D15" s="108"/>
    </row>
    <row r="16" s="140" customFormat="1" ht="24.95" customHeight="1" spans="1:4">
      <c r="A16" s="172" t="s">
        <v>1246</v>
      </c>
      <c r="B16" s="108"/>
      <c r="C16" s="147" t="s">
        <v>1247</v>
      </c>
      <c r="D16" s="108"/>
    </row>
    <row r="17" s="140" customFormat="1" ht="24.95" customHeight="1" spans="1:4">
      <c r="A17" s="173" t="s">
        <v>1248</v>
      </c>
      <c r="B17" s="131">
        <v>9065</v>
      </c>
      <c r="C17" s="146" t="s">
        <v>1249</v>
      </c>
      <c r="D17" s="108">
        <v>5850</v>
      </c>
    </row>
    <row r="18" s="140" customFormat="1" ht="24.95" customHeight="1" spans="1:4">
      <c r="A18" s="174"/>
      <c r="B18" s="160"/>
      <c r="C18" s="148" t="s">
        <v>1250</v>
      </c>
      <c r="D18" s="108">
        <v>3215</v>
      </c>
    </row>
    <row r="19" s="140" customFormat="1" ht="24.95" customHeight="1" spans="1:4">
      <c r="A19" s="166" t="s">
        <v>1251</v>
      </c>
      <c r="B19" s="129">
        <v>25859</v>
      </c>
      <c r="C19" s="147" t="s">
        <v>1252</v>
      </c>
      <c r="D19" s="108">
        <v>29074</v>
      </c>
    </row>
    <row r="20" s="140" customFormat="1" ht="24.95" customHeight="1" spans="1:4">
      <c r="A20" s="175" t="s">
        <v>1253</v>
      </c>
      <c r="B20" s="162">
        <v>34924</v>
      </c>
      <c r="C20" s="176" t="s">
        <v>1253</v>
      </c>
      <c r="D20" s="131">
        <v>34924</v>
      </c>
    </row>
  </sheetData>
  <mergeCells count="1">
    <mergeCell ref="A1:D1"/>
  </mergeCells>
  <pageMargins left="0.590551181102362" right="0.511811023622047" top="0.748031496062992" bottom="0.748031496062992" header="0.31496062992126" footer="0.31496062992126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showGridLines="0" workbookViewId="0">
      <selection activeCell="A1" sqref="A1:B20"/>
    </sheetView>
  </sheetViews>
  <sheetFormatPr defaultColWidth="9" defaultRowHeight="20.1" customHeight="1" outlineLevelCol="1"/>
  <cols>
    <col min="1" max="2" width="41.125" customWidth="1"/>
    <col min="3" max="3" width="16.5" customWidth="1"/>
    <col min="4" max="4" width="17.25" customWidth="1"/>
    <col min="5" max="5" width="17" customWidth="1"/>
  </cols>
  <sheetData>
    <row r="1" ht="36" customHeight="1" spans="1:2">
      <c r="A1" s="141" t="s">
        <v>1254</v>
      </c>
      <c r="B1" s="141"/>
    </row>
    <row r="2" ht="18" customHeight="1" spans="1:2">
      <c r="A2" s="150"/>
      <c r="B2" s="143" t="s">
        <v>1</v>
      </c>
    </row>
    <row r="3" s="139" customFormat="1" ht="36" customHeight="1" spans="1:2">
      <c r="A3" s="145" t="s">
        <v>1183</v>
      </c>
      <c r="B3" s="145" t="s">
        <v>4</v>
      </c>
    </row>
    <row r="4" s="140" customFormat="1" ht="24.95" customHeight="1" spans="1:2">
      <c r="A4" s="146" t="s">
        <v>1227</v>
      </c>
      <c r="B4" s="129">
        <v>2451</v>
      </c>
    </row>
    <row r="5" s="140" customFormat="1" ht="24.95" customHeight="1" spans="1:2">
      <c r="A5" s="151" t="s">
        <v>1229</v>
      </c>
      <c r="B5" s="130">
        <v>15</v>
      </c>
    </row>
    <row r="6" s="140" customFormat="1" ht="24.95" customHeight="1" spans="1:2">
      <c r="A6" s="152" t="s">
        <v>1231</v>
      </c>
      <c r="B6" s="153">
        <v>1071</v>
      </c>
    </row>
    <row r="7" s="140" customFormat="1" ht="24.95" customHeight="1" spans="1:2">
      <c r="A7" s="154" t="s">
        <v>1233</v>
      </c>
      <c r="B7" s="155">
        <v>800</v>
      </c>
    </row>
    <row r="8" s="140" customFormat="1" ht="24.95" customHeight="1" spans="1:2">
      <c r="A8" s="156" t="s">
        <v>1235</v>
      </c>
      <c r="B8" s="155">
        <v>130</v>
      </c>
    </row>
    <row r="9" s="140" customFormat="1" ht="24.95" customHeight="1" spans="1:2">
      <c r="A9" s="151" t="s">
        <v>1237</v>
      </c>
      <c r="B9" s="155"/>
    </row>
    <row r="10" s="140" customFormat="1" ht="24.95" customHeight="1" spans="1:2">
      <c r="A10" s="154" t="s">
        <v>1238</v>
      </c>
      <c r="B10" s="155">
        <v>260</v>
      </c>
    </row>
    <row r="11" s="140" customFormat="1" ht="24.95" customHeight="1" spans="1:2">
      <c r="A11" s="154" t="s">
        <v>1239</v>
      </c>
      <c r="B11" s="155">
        <v>914</v>
      </c>
    </row>
    <row r="12" s="140" customFormat="1" ht="24.95" customHeight="1" spans="1:2">
      <c r="A12" s="157" t="s">
        <v>1240</v>
      </c>
      <c r="B12" s="108">
        <v>38</v>
      </c>
    </row>
    <row r="13" s="140" customFormat="1" ht="24.95" customHeight="1" spans="1:2">
      <c r="A13" s="157" t="s">
        <v>1241</v>
      </c>
      <c r="B13" s="108"/>
    </row>
    <row r="14" s="140" customFormat="1" ht="24.95" customHeight="1" spans="1:2">
      <c r="A14" s="157" t="s">
        <v>1242</v>
      </c>
      <c r="B14" s="108">
        <v>4735</v>
      </c>
    </row>
    <row r="15" s="140" customFormat="1" ht="24.95" customHeight="1" spans="1:2">
      <c r="A15" s="157" t="s">
        <v>1244</v>
      </c>
      <c r="B15" s="108">
        <v>4330</v>
      </c>
    </row>
    <row r="16" s="140" customFormat="1" ht="24.95" customHeight="1" spans="1:2">
      <c r="A16" s="157" t="s">
        <v>1246</v>
      </c>
      <c r="B16" s="108"/>
    </row>
    <row r="17" s="140" customFormat="1" ht="24.95" customHeight="1" spans="1:2">
      <c r="A17" s="158" t="s">
        <v>1248</v>
      </c>
      <c r="B17" s="131">
        <v>9065</v>
      </c>
    </row>
    <row r="18" s="140" customFormat="1" ht="24.95" customHeight="1" spans="1:2">
      <c r="A18" s="159"/>
      <c r="B18" s="160"/>
    </row>
    <row r="19" s="140" customFormat="1" ht="24.95" customHeight="1" spans="1:2">
      <c r="A19" s="146" t="s">
        <v>1251</v>
      </c>
      <c r="B19" s="129">
        <v>25859</v>
      </c>
    </row>
    <row r="20" s="140" customFormat="1" ht="24.95" customHeight="1" spans="1:2">
      <c r="A20" s="161" t="s">
        <v>1253</v>
      </c>
      <c r="B20" s="162">
        <v>34924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workbookViewId="0">
      <selection activeCell="B4" sqref="B4:B14"/>
    </sheetView>
  </sheetViews>
  <sheetFormatPr defaultColWidth="9" defaultRowHeight="24.95" customHeight="1" outlineLevelCol="6"/>
  <cols>
    <col min="1" max="2" width="41.125" customWidth="1"/>
    <col min="3" max="5" width="18.125" customWidth="1"/>
  </cols>
  <sheetData>
    <row r="1" ht="36" customHeight="1" spans="1:7">
      <c r="A1" s="141" t="s">
        <v>1255</v>
      </c>
      <c r="B1" s="141"/>
      <c r="C1" s="72"/>
      <c r="D1" s="72"/>
      <c r="E1" s="72"/>
      <c r="F1" s="72"/>
      <c r="G1" s="72"/>
    </row>
    <row r="2" s="138" customFormat="1" ht="18" customHeight="1" spans="1:7">
      <c r="A2" s="142"/>
      <c r="B2" s="143" t="s">
        <v>1</v>
      </c>
      <c r="C2" s="144"/>
      <c r="D2" s="144"/>
      <c r="E2" s="144"/>
      <c r="F2" s="144"/>
      <c r="G2" s="144"/>
    </row>
    <row r="3" s="139" customFormat="1" ht="36" customHeight="1" spans="1:7">
      <c r="A3" s="145" t="s">
        <v>1183</v>
      </c>
      <c r="B3" s="145" t="s">
        <v>4</v>
      </c>
    </row>
    <row r="4" s="140" customFormat="1" customHeight="1" spans="1:7">
      <c r="A4" s="146" t="s">
        <v>1228</v>
      </c>
      <c r="B4" s="129">
        <v>5051</v>
      </c>
    </row>
    <row r="5" s="140" customFormat="1" customHeight="1" spans="1:7">
      <c r="A5" s="146" t="s">
        <v>1230</v>
      </c>
      <c r="B5" s="130">
        <v>645</v>
      </c>
    </row>
    <row r="6" s="140" customFormat="1" customHeight="1" spans="1:7">
      <c r="A6" s="146" t="s">
        <v>1232</v>
      </c>
      <c r="B6" s="131">
        <v>142</v>
      </c>
    </row>
    <row r="7" s="140" customFormat="1" customHeight="1" spans="1:7">
      <c r="A7" s="146" t="s">
        <v>1234</v>
      </c>
      <c r="B7" s="132">
        <v>12</v>
      </c>
    </row>
    <row r="8" s="140" customFormat="1" customHeight="1" spans="1:7">
      <c r="A8" s="146" t="s">
        <v>1236</v>
      </c>
      <c r="B8" s="132"/>
    </row>
    <row r="9" s="140" customFormat="1" customHeight="1" spans="1:7">
      <c r="A9" s="146" t="s">
        <v>1243</v>
      </c>
      <c r="B9" s="108">
        <v>5850</v>
      </c>
    </row>
    <row r="10" s="140" customFormat="1" customHeight="1" spans="1:7">
      <c r="A10" s="146" t="s">
        <v>1245</v>
      </c>
      <c r="B10" s="108"/>
    </row>
    <row r="11" s="140" customFormat="1" customHeight="1" spans="1:7">
      <c r="A11" s="147" t="s">
        <v>1247</v>
      </c>
      <c r="B11" s="108"/>
    </row>
    <row r="12" s="140" customFormat="1" customHeight="1" spans="1:7">
      <c r="A12" s="148" t="s">
        <v>1249</v>
      </c>
      <c r="B12" s="108">
        <v>5850</v>
      </c>
    </row>
    <row r="13" s="140" customFormat="1" customHeight="1" spans="1:7">
      <c r="A13" s="147" t="s">
        <v>1250</v>
      </c>
      <c r="B13" s="108">
        <v>3215</v>
      </c>
    </row>
    <row r="14" s="140" customFormat="1" customHeight="1" spans="1:7">
      <c r="A14" s="148" t="s">
        <v>1252</v>
      </c>
      <c r="B14" s="108">
        <v>29074</v>
      </c>
    </row>
    <row r="15" s="140" customFormat="1" customHeight="1" spans="1:7">
      <c r="A15" s="149" t="s">
        <v>1253</v>
      </c>
      <c r="B15" s="131">
        <v>34924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"/>
  <sheetViews>
    <sheetView showGridLines="0" workbookViewId="0">
      <selection activeCell="A1" sqref="A1:B41"/>
    </sheetView>
  </sheetViews>
  <sheetFormatPr defaultColWidth="9" defaultRowHeight="18" customHeight="1" outlineLevelCol="1"/>
  <cols>
    <col min="1" max="1" width="52.625" style="109" customWidth="1"/>
    <col min="2" max="2" width="29.125" style="110" customWidth="1"/>
    <col min="3" max="256" width="9" style="109"/>
    <col min="257" max="257" width="49.375" style="109" customWidth="1"/>
    <col min="258" max="258" width="25.25" style="109" customWidth="1"/>
    <col min="259" max="512" width="9" style="109"/>
    <col min="513" max="513" width="49.375" style="109" customWidth="1"/>
    <col min="514" max="514" width="25.25" style="109" customWidth="1"/>
    <col min="515" max="768" width="9" style="109"/>
    <col min="769" max="769" width="49.375" style="109" customWidth="1"/>
    <col min="770" max="770" width="25.25" style="109" customWidth="1"/>
    <col min="771" max="1024" width="9" style="109"/>
    <col min="1025" max="1025" width="49.375" style="109" customWidth="1"/>
    <col min="1026" max="1026" width="25.25" style="109" customWidth="1"/>
    <col min="1027" max="1280" width="9" style="109"/>
    <col min="1281" max="1281" width="49.375" style="109" customWidth="1"/>
    <col min="1282" max="1282" width="25.25" style="109" customWidth="1"/>
    <col min="1283" max="1536" width="9" style="109"/>
    <col min="1537" max="1537" width="49.375" style="109" customWidth="1"/>
    <col min="1538" max="1538" width="25.25" style="109" customWidth="1"/>
    <col min="1539" max="1792" width="9" style="109"/>
    <col min="1793" max="1793" width="49.375" style="109" customWidth="1"/>
    <col min="1794" max="1794" width="25.25" style="109" customWidth="1"/>
    <col min="1795" max="2048" width="9" style="109"/>
    <col min="2049" max="2049" width="49.375" style="109" customWidth="1"/>
    <col min="2050" max="2050" width="25.25" style="109" customWidth="1"/>
    <col min="2051" max="2304" width="9" style="109"/>
    <col min="2305" max="2305" width="49.375" style="109" customWidth="1"/>
    <col min="2306" max="2306" width="25.25" style="109" customWidth="1"/>
    <col min="2307" max="2560" width="9" style="109"/>
    <col min="2561" max="2561" width="49.375" style="109" customWidth="1"/>
    <col min="2562" max="2562" width="25.25" style="109" customWidth="1"/>
    <col min="2563" max="2816" width="9" style="109"/>
    <col min="2817" max="2817" width="49.375" style="109" customWidth="1"/>
    <col min="2818" max="2818" width="25.25" style="109" customWidth="1"/>
    <col min="2819" max="3072" width="9" style="109"/>
    <col min="3073" max="3073" width="49.375" style="109" customWidth="1"/>
    <col min="3074" max="3074" width="25.25" style="109" customWidth="1"/>
    <col min="3075" max="3328" width="9" style="109"/>
    <col min="3329" max="3329" width="49.375" style="109" customWidth="1"/>
    <col min="3330" max="3330" width="25.25" style="109" customWidth="1"/>
    <col min="3331" max="3584" width="9" style="109"/>
    <col min="3585" max="3585" width="49.375" style="109" customWidth="1"/>
    <col min="3586" max="3586" width="25.25" style="109" customWidth="1"/>
    <col min="3587" max="3840" width="9" style="109"/>
    <col min="3841" max="3841" width="49.375" style="109" customWidth="1"/>
    <col min="3842" max="3842" width="25.25" style="109" customWidth="1"/>
    <col min="3843" max="4096" width="9" style="109"/>
    <col min="4097" max="4097" width="49.375" style="109" customWidth="1"/>
    <col min="4098" max="4098" width="25.25" style="109" customWidth="1"/>
    <col min="4099" max="4352" width="9" style="109"/>
    <col min="4353" max="4353" width="49.375" style="109" customWidth="1"/>
    <col min="4354" max="4354" width="25.25" style="109" customWidth="1"/>
    <col min="4355" max="4608" width="9" style="109"/>
    <col min="4609" max="4609" width="49.375" style="109" customWidth="1"/>
    <col min="4610" max="4610" width="25.25" style="109" customWidth="1"/>
    <col min="4611" max="4864" width="9" style="109"/>
    <col min="4865" max="4865" width="49.375" style="109" customWidth="1"/>
    <col min="4866" max="4866" width="25.25" style="109" customWidth="1"/>
    <col min="4867" max="5120" width="9" style="109"/>
    <col min="5121" max="5121" width="49.375" style="109" customWidth="1"/>
    <col min="5122" max="5122" width="25.25" style="109" customWidth="1"/>
    <col min="5123" max="5376" width="9" style="109"/>
    <col min="5377" max="5377" width="49.375" style="109" customWidth="1"/>
    <col min="5378" max="5378" width="25.25" style="109" customWidth="1"/>
    <col min="5379" max="5632" width="9" style="109"/>
    <col min="5633" max="5633" width="49.375" style="109" customWidth="1"/>
    <col min="5634" max="5634" width="25.25" style="109" customWidth="1"/>
    <col min="5635" max="5888" width="9" style="109"/>
    <col min="5889" max="5889" width="49.375" style="109" customWidth="1"/>
    <col min="5890" max="5890" width="25.25" style="109" customWidth="1"/>
    <col min="5891" max="6144" width="9" style="109"/>
    <col min="6145" max="6145" width="49.375" style="109" customWidth="1"/>
    <col min="6146" max="6146" width="25.25" style="109" customWidth="1"/>
    <col min="6147" max="6400" width="9" style="109"/>
    <col min="6401" max="6401" width="49.375" style="109" customWidth="1"/>
    <col min="6402" max="6402" width="25.25" style="109" customWidth="1"/>
    <col min="6403" max="6656" width="9" style="109"/>
    <col min="6657" max="6657" width="49.375" style="109" customWidth="1"/>
    <col min="6658" max="6658" width="25.25" style="109" customWidth="1"/>
    <col min="6659" max="6912" width="9" style="109"/>
    <col min="6913" max="6913" width="49.375" style="109" customWidth="1"/>
    <col min="6914" max="6914" width="25.25" style="109" customWidth="1"/>
    <col min="6915" max="7168" width="9" style="109"/>
    <col min="7169" max="7169" width="49.375" style="109" customWidth="1"/>
    <col min="7170" max="7170" width="25.25" style="109" customWidth="1"/>
    <col min="7171" max="7424" width="9" style="109"/>
    <col min="7425" max="7425" width="49.375" style="109" customWidth="1"/>
    <col min="7426" max="7426" width="25.25" style="109" customWidth="1"/>
    <col min="7427" max="7680" width="9" style="109"/>
    <col min="7681" max="7681" width="49.375" style="109" customWidth="1"/>
    <col min="7682" max="7682" width="25.25" style="109" customWidth="1"/>
    <col min="7683" max="7936" width="9" style="109"/>
    <col min="7937" max="7937" width="49.375" style="109" customWidth="1"/>
    <col min="7938" max="7938" width="25.25" style="109" customWidth="1"/>
    <col min="7939" max="8192" width="9" style="109"/>
    <col min="8193" max="8193" width="49.375" style="109" customWidth="1"/>
    <col min="8194" max="8194" width="25.25" style="109" customWidth="1"/>
    <col min="8195" max="8448" width="9" style="109"/>
    <col min="8449" max="8449" width="49.375" style="109" customWidth="1"/>
    <col min="8450" max="8450" width="25.25" style="109" customWidth="1"/>
    <col min="8451" max="8704" width="9" style="109"/>
    <col min="8705" max="8705" width="49.375" style="109" customWidth="1"/>
    <col min="8706" max="8706" width="25.25" style="109" customWidth="1"/>
    <col min="8707" max="8960" width="9" style="109"/>
    <col min="8961" max="8961" width="49.375" style="109" customWidth="1"/>
    <col min="8962" max="8962" width="25.25" style="109" customWidth="1"/>
    <col min="8963" max="9216" width="9" style="109"/>
    <col min="9217" max="9217" width="49.375" style="109" customWidth="1"/>
    <col min="9218" max="9218" width="25.25" style="109" customWidth="1"/>
    <col min="9219" max="9472" width="9" style="109"/>
    <col min="9473" max="9473" width="49.375" style="109" customWidth="1"/>
    <col min="9474" max="9474" width="25.25" style="109" customWidth="1"/>
    <col min="9475" max="9728" width="9" style="109"/>
    <col min="9729" max="9729" width="49.375" style="109" customWidth="1"/>
    <col min="9730" max="9730" width="25.25" style="109" customWidth="1"/>
    <col min="9731" max="9984" width="9" style="109"/>
    <col min="9985" max="9985" width="49.375" style="109" customWidth="1"/>
    <col min="9986" max="9986" width="25.25" style="109" customWidth="1"/>
    <col min="9987" max="10240" width="9" style="109"/>
    <col min="10241" max="10241" width="49.375" style="109" customWidth="1"/>
    <col min="10242" max="10242" width="25.25" style="109" customWidth="1"/>
    <col min="10243" max="10496" width="9" style="109"/>
    <col min="10497" max="10497" width="49.375" style="109" customWidth="1"/>
    <col min="10498" max="10498" width="25.25" style="109" customWidth="1"/>
    <col min="10499" max="10752" width="9" style="109"/>
    <col min="10753" max="10753" width="49.375" style="109" customWidth="1"/>
    <col min="10754" max="10754" width="25.25" style="109" customWidth="1"/>
    <col min="10755" max="11008" width="9" style="109"/>
    <col min="11009" max="11009" width="49.375" style="109" customWidth="1"/>
    <col min="11010" max="11010" width="25.25" style="109" customWidth="1"/>
    <col min="11011" max="11264" width="9" style="109"/>
    <col min="11265" max="11265" width="49.375" style="109" customWidth="1"/>
    <col min="11266" max="11266" width="25.25" style="109" customWidth="1"/>
    <col min="11267" max="11520" width="9" style="109"/>
    <col min="11521" max="11521" width="49.375" style="109" customWidth="1"/>
    <col min="11522" max="11522" width="25.25" style="109" customWidth="1"/>
    <col min="11523" max="11776" width="9" style="109"/>
    <col min="11777" max="11777" width="49.375" style="109" customWidth="1"/>
    <col min="11778" max="11778" width="25.25" style="109" customWidth="1"/>
    <col min="11779" max="12032" width="9" style="109"/>
    <col min="12033" max="12033" width="49.375" style="109" customWidth="1"/>
    <col min="12034" max="12034" width="25.25" style="109" customWidth="1"/>
    <col min="12035" max="12288" width="9" style="109"/>
    <col min="12289" max="12289" width="49.375" style="109" customWidth="1"/>
    <col min="12290" max="12290" width="25.25" style="109" customWidth="1"/>
    <col min="12291" max="12544" width="9" style="109"/>
    <col min="12545" max="12545" width="49.375" style="109" customWidth="1"/>
    <col min="12546" max="12546" width="25.25" style="109" customWidth="1"/>
    <col min="12547" max="12800" width="9" style="109"/>
    <col min="12801" max="12801" width="49.375" style="109" customWidth="1"/>
    <col min="12802" max="12802" width="25.25" style="109" customWidth="1"/>
    <col min="12803" max="13056" width="9" style="109"/>
    <col min="13057" max="13057" width="49.375" style="109" customWidth="1"/>
    <col min="13058" max="13058" width="25.25" style="109" customWidth="1"/>
    <col min="13059" max="13312" width="9" style="109"/>
    <col min="13313" max="13313" width="49.375" style="109" customWidth="1"/>
    <col min="13314" max="13314" width="25.25" style="109" customWidth="1"/>
    <col min="13315" max="13568" width="9" style="109"/>
    <col min="13569" max="13569" width="49.375" style="109" customWidth="1"/>
    <col min="13570" max="13570" width="25.25" style="109" customWidth="1"/>
    <col min="13571" max="13824" width="9" style="109"/>
    <col min="13825" max="13825" width="49.375" style="109" customWidth="1"/>
    <col min="13826" max="13826" width="25.25" style="109" customWidth="1"/>
    <col min="13827" max="14080" width="9" style="109"/>
    <col min="14081" max="14081" width="49.375" style="109" customWidth="1"/>
    <col min="14082" max="14082" width="25.25" style="109" customWidth="1"/>
    <col min="14083" max="14336" width="9" style="109"/>
    <col min="14337" max="14337" width="49.375" style="109" customWidth="1"/>
    <col min="14338" max="14338" width="25.25" style="109" customWidth="1"/>
    <col min="14339" max="14592" width="9" style="109"/>
    <col min="14593" max="14593" width="49.375" style="109" customWidth="1"/>
    <col min="14594" max="14594" width="25.25" style="109" customWidth="1"/>
    <col min="14595" max="14848" width="9" style="109"/>
    <col min="14849" max="14849" width="49.375" style="109" customWidth="1"/>
    <col min="14850" max="14850" width="25.25" style="109" customWidth="1"/>
    <col min="14851" max="15104" width="9" style="109"/>
    <col min="15105" max="15105" width="49.375" style="109" customWidth="1"/>
    <col min="15106" max="15106" width="25.25" style="109" customWidth="1"/>
    <col min="15107" max="15360" width="9" style="109"/>
    <col min="15361" max="15361" width="49.375" style="109" customWidth="1"/>
    <col min="15362" max="15362" width="25.25" style="109" customWidth="1"/>
    <col min="15363" max="15616" width="9" style="109"/>
    <col min="15617" max="15617" width="49.375" style="109" customWidth="1"/>
    <col min="15618" max="15618" width="25.25" style="109" customWidth="1"/>
    <col min="15619" max="15872" width="9" style="109"/>
    <col min="15873" max="15873" width="49.375" style="109" customWidth="1"/>
    <col min="15874" max="15874" width="25.25" style="109" customWidth="1"/>
    <col min="15875" max="16128" width="9" style="109"/>
    <col min="16129" max="16129" width="49.375" style="109" customWidth="1"/>
    <col min="16130" max="16130" width="25.25" style="109" customWidth="1"/>
    <col min="16131" max="16384" width="9" style="109"/>
  </cols>
  <sheetData>
    <row r="1" ht="36" customHeight="1" spans="1:2">
      <c r="A1" s="111" t="s">
        <v>1256</v>
      </c>
      <c r="B1" s="112"/>
    </row>
    <row r="2" customHeight="1" spans="1:2">
      <c r="A2" s="113"/>
      <c r="B2" s="114" t="s">
        <v>1</v>
      </c>
    </row>
    <row r="3" ht="24.95" customHeight="1" spans="1:2">
      <c r="A3" s="115" t="s">
        <v>944</v>
      </c>
      <c r="B3" s="116" t="s">
        <v>4</v>
      </c>
    </row>
    <row r="4" customHeight="1" spans="1:2">
      <c r="A4" s="117" t="s">
        <v>1257</v>
      </c>
      <c r="B4" s="118">
        <v>5850</v>
      </c>
    </row>
    <row r="5" customHeight="1" spans="1:2">
      <c r="A5" s="117" t="s">
        <v>1258</v>
      </c>
      <c r="B5" s="119"/>
    </row>
    <row r="6" customHeight="1" spans="1:2">
      <c r="A6" s="120" t="s">
        <v>1259</v>
      </c>
      <c r="B6" s="121"/>
    </row>
    <row r="7" customHeight="1" spans="1:2">
      <c r="A7" s="120" t="s">
        <v>1260</v>
      </c>
      <c r="B7" s="121"/>
    </row>
    <row r="8" customHeight="1" spans="1:2">
      <c r="A8" s="120" t="s">
        <v>1261</v>
      </c>
      <c r="B8" s="121"/>
    </row>
    <row r="9" customHeight="1" spans="1:2">
      <c r="A9" s="122" t="s">
        <v>1262</v>
      </c>
      <c r="B9" s="121"/>
    </row>
    <row r="10" customHeight="1" spans="1:2">
      <c r="A10" s="120" t="s">
        <v>1263</v>
      </c>
      <c r="B10" s="121"/>
    </row>
    <row r="11" customHeight="1" spans="1:2">
      <c r="A11" s="123" t="s">
        <v>1264</v>
      </c>
      <c r="B11" s="119"/>
    </row>
    <row r="12" customHeight="1" spans="1:2">
      <c r="A12" s="124" t="s">
        <v>1259</v>
      </c>
      <c r="B12" s="125"/>
    </row>
    <row r="13" customHeight="1" spans="1:2">
      <c r="A13" s="126" t="s">
        <v>1265</v>
      </c>
      <c r="B13" s="125"/>
    </row>
    <row r="14" customHeight="1" spans="1:2">
      <c r="A14" s="126" t="s">
        <v>1266</v>
      </c>
      <c r="B14" s="125"/>
    </row>
    <row r="15" customHeight="1" spans="1:2">
      <c r="A15" s="126" t="s">
        <v>1267</v>
      </c>
      <c r="B15" s="125"/>
    </row>
    <row r="16" customHeight="1" spans="1:2">
      <c r="A16" s="127" t="s">
        <v>1268</v>
      </c>
      <c r="B16" s="128">
        <v>5850</v>
      </c>
    </row>
    <row r="17" customHeight="1" spans="1:2">
      <c r="A17" s="120" t="s">
        <v>1269</v>
      </c>
      <c r="B17" s="129">
        <v>5051</v>
      </c>
    </row>
    <row r="18" customHeight="1" spans="1:2">
      <c r="A18" s="120" t="s">
        <v>1270</v>
      </c>
      <c r="B18" s="130">
        <v>645</v>
      </c>
    </row>
    <row r="19" customHeight="1" spans="1:2">
      <c r="A19" s="120" t="s">
        <v>1271</v>
      </c>
      <c r="B19" s="131">
        <v>142</v>
      </c>
    </row>
    <row r="20" customHeight="1" spans="1:2">
      <c r="A20" s="122" t="s">
        <v>1272</v>
      </c>
      <c r="B20" s="132">
        <v>12</v>
      </c>
    </row>
    <row r="21" customHeight="1" spans="1:2">
      <c r="A21" s="127" t="s">
        <v>1273</v>
      </c>
      <c r="B21" s="133"/>
    </row>
    <row r="22" customHeight="1" spans="1:2">
      <c r="A22" s="120" t="s">
        <v>1274</v>
      </c>
      <c r="B22" s="125"/>
    </row>
    <row r="23" customHeight="1" spans="1:2">
      <c r="A23" s="120" t="s">
        <v>1275</v>
      </c>
      <c r="B23" s="125"/>
    </row>
    <row r="24" customHeight="1" spans="1:2">
      <c r="A24" s="120" t="s">
        <v>1271</v>
      </c>
      <c r="B24" s="125"/>
    </row>
    <row r="25" customHeight="1" spans="1:2">
      <c r="A25" s="122" t="s">
        <v>1276</v>
      </c>
      <c r="B25" s="125"/>
    </row>
    <row r="26" customHeight="1" spans="1:2">
      <c r="A26" s="127" t="s">
        <v>1277</v>
      </c>
      <c r="B26" s="133"/>
    </row>
    <row r="27" customHeight="1" spans="1:2">
      <c r="A27" s="134" t="s">
        <v>1278</v>
      </c>
      <c r="B27" s="125"/>
    </row>
    <row r="28" customHeight="1" spans="1:2">
      <c r="A28" s="134" t="s">
        <v>1279</v>
      </c>
      <c r="B28" s="125"/>
    </row>
    <row r="29" customHeight="1" spans="1:2">
      <c r="A29" s="134" t="s">
        <v>1280</v>
      </c>
      <c r="B29" s="125"/>
    </row>
    <row r="30" customHeight="1" spans="1:2">
      <c r="A30" s="135" t="s">
        <v>1281</v>
      </c>
      <c r="B30" s="125"/>
    </row>
    <row r="31" customHeight="1" spans="1:2">
      <c r="A31" s="136" t="s">
        <v>1282</v>
      </c>
      <c r="B31" s="125"/>
    </row>
    <row r="32" customHeight="1" spans="1:2">
      <c r="A32" s="127" t="s">
        <v>1283</v>
      </c>
      <c r="B32" s="133"/>
    </row>
    <row r="33" customHeight="1" spans="1:2">
      <c r="A33" s="120" t="s">
        <v>1284</v>
      </c>
      <c r="B33" s="125"/>
    </row>
    <row r="34" customHeight="1" spans="1:2">
      <c r="A34" s="124" t="s">
        <v>1285</v>
      </c>
      <c r="B34" s="125"/>
    </row>
    <row r="35" customHeight="1" spans="1:2">
      <c r="A35" s="120" t="s">
        <v>1286</v>
      </c>
      <c r="B35" s="125"/>
    </row>
    <row r="36" customHeight="1" spans="1:2">
      <c r="A36" s="122" t="s">
        <v>1287</v>
      </c>
      <c r="B36" s="125"/>
    </row>
    <row r="37" customHeight="1" spans="1:2">
      <c r="A37" s="124" t="s">
        <v>1288</v>
      </c>
      <c r="B37" s="125"/>
    </row>
    <row r="38" customHeight="1" spans="1:2">
      <c r="A38" s="127" t="s">
        <v>1289</v>
      </c>
      <c r="B38" s="133"/>
    </row>
    <row r="39" customHeight="1" spans="1:2">
      <c r="A39" s="137" t="s">
        <v>1290</v>
      </c>
      <c r="B39" s="125"/>
    </row>
    <row r="40" customHeight="1" spans="1:2">
      <c r="A40" s="137" t="s">
        <v>1291</v>
      </c>
      <c r="B40" s="125"/>
    </row>
    <row r="41" customHeight="1" spans="1:2">
      <c r="A41" s="136" t="s">
        <v>1292</v>
      </c>
      <c r="B41" s="125"/>
    </row>
  </sheetData>
  <mergeCells count="1">
    <mergeCell ref="A1:B1"/>
  </mergeCells>
  <pageMargins left="0.708661417322835" right="0.708661417322835" top="0.354330708661417" bottom="0.354330708661417" header="0.31496062992126" footer="0.31496062992126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showGridLines="0" workbookViewId="0">
      <selection activeCell="C5" sqref="C5"/>
    </sheetView>
  </sheetViews>
  <sheetFormatPr defaultColWidth="9" defaultRowHeight="36" customHeight="1" outlineLevelRow="3" outlineLevelCol="2"/>
  <cols>
    <col min="1" max="3" width="27.375" style="103" customWidth="1"/>
    <col min="4" max="16384" width="9" style="103"/>
  </cols>
  <sheetData>
    <row r="1" s="101" customFormat="1" customHeight="1" spans="1:3">
      <c r="A1" s="104" t="s">
        <v>1293</v>
      </c>
      <c r="B1" s="104"/>
      <c r="C1" s="104"/>
    </row>
    <row r="2" ht="18" customHeight="1" spans="1:3">
      <c r="A2" s="105" t="s">
        <v>1</v>
      </c>
      <c r="B2" s="105"/>
      <c r="C2" s="105"/>
    </row>
    <row r="3" s="102" customFormat="1" customHeight="1" spans="1:3">
      <c r="A3" s="106" t="s">
        <v>927</v>
      </c>
      <c r="B3" s="106" t="s">
        <v>1294</v>
      </c>
      <c r="C3" s="106" t="s">
        <v>1295</v>
      </c>
    </row>
    <row r="4" customHeight="1" spans="1:3">
      <c r="A4" s="107" t="s">
        <v>1296</v>
      </c>
      <c r="B4" s="108">
        <v>3215</v>
      </c>
      <c r="C4" s="108">
        <v>29074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showGridLines="0" workbookViewId="0">
      <selection activeCell="A1" sqref="A1:C4"/>
    </sheetView>
  </sheetViews>
  <sheetFormatPr defaultColWidth="9" defaultRowHeight="50.1" customHeight="1" outlineLevelRow="3"/>
  <cols>
    <col min="1" max="1" width="27.25" style="93" customWidth="1"/>
    <col min="2" max="3" width="27.25" style="98" customWidth="1"/>
    <col min="4" max="7" width="18.125" style="93" customWidth="1"/>
    <col min="8" max="9" width="2.625" style="93" customWidth="1"/>
    <col min="10" max="16384" width="9" style="93"/>
  </cols>
  <sheetData>
    <row r="1" s="91" customFormat="1" customHeight="1" spans="1:9">
      <c r="A1" s="99" t="s">
        <v>1297</v>
      </c>
      <c r="B1" s="99"/>
      <c r="C1" s="99"/>
      <c r="D1" s="93"/>
      <c r="E1" s="93"/>
      <c r="F1" s="93"/>
      <c r="G1" s="93"/>
      <c r="H1" s="93"/>
      <c r="I1" s="93"/>
    </row>
    <row r="2" ht="18" customHeight="1" spans="1:9">
      <c r="A2" s="84"/>
      <c r="C2" s="75" t="s">
        <v>1</v>
      </c>
    </row>
    <row r="3" s="92" customFormat="1" customHeight="1" spans="1:9">
      <c r="A3" s="95" t="s">
        <v>1298</v>
      </c>
      <c r="B3" s="95" t="s">
        <v>1299</v>
      </c>
      <c r="C3" s="95" t="s">
        <v>1300</v>
      </c>
    </row>
    <row r="4" s="92" customFormat="1" customHeight="1" spans="1:9">
      <c r="A4" s="96" t="s">
        <v>940</v>
      </c>
      <c r="B4" s="81">
        <v>42448</v>
      </c>
      <c r="C4" s="100">
        <v>41126.6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showGridLines="0" workbookViewId="0">
      <selection activeCell="A1" sqref="A1:C4"/>
    </sheetView>
  </sheetViews>
  <sheetFormatPr defaultColWidth="9" defaultRowHeight="50.1" customHeight="1" outlineLevelRow="3" outlineLevelCol="2"/>
  <cols>
    <col min="1" max="1" width="21.125" style="93" customWidth="1"/>
    <col min="2" max="3" width="29.125" style="93" customWidth="1"/>
    <col min="4" max="5" width="18.125" style="93" customWidth="1"/>
    <col min="6" max="7" width="2.625" style="93" customWidth="1"/>
    <col min="8" max="16384" width="9" style="93"/>
  </cols>
  <sheetData>
    <row r="1" s="91" customFormat="1" customHeight="1" spans="1:3">
      <c r="A1" s="74" t="s">
        <v>1301</v>
      </c>
      <c r="B1" s="74"/>
      <c r="C1" s="74"/>
    </row>
    <row r="2" ht="18" customHeight="1" spans="1:3">
      <c r="A2" s="84"/>
      <c r="C2" s="94" t="s">
        <v>1</v>
      </c>
    </row>
    <row r="3" s="92" customFormat="1" customHeight="1" spans="1:3">
      <c r="A3" s="95" t="s">
        <v>1298</v>
      </c>
      <c r="B3" s="95" t="s">
        <v>1302</v>
      </c>
      <c r="C3" s="95" t="s">
        <v>1303</v>
      </c>
    </row>
    <row r="4" s="92" customFormat="1" customHeight="1" spans="1:3">
      <c r="A4" s="96" t="s">
        <v>940</v>
      </c>
      <c r="B4" s="81">
        <v>598700</v>
      </c>
      <c r="C4" s="97">
        <v>586094</v>
      </c>
    </row>
  </sheetData>
  <mergeCells count="1">
    <mergeCell ref="A1:C1"/>
  </mergeCells>
  <pageMargins left="0.905511811023622" right="0.708661417322835" top="0.748031496062992" bottom="0.748031496062992" header="0.31496062992126" footer="0.31496062992126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workbookViewId="0">
      <selection activeCell="A1" sqref="A1:C12"/>
    </sheetView>
  </sheetViews>
  <sheetFormatPr defaultColWidth="9" defaultRowHeight="36" customHeight="1" outlineLevelCol="2"/>
  <cols>
    <col min="1" max="1" width="45.875" style="72" customWidth="1"/>
    <col min="2" max="3" width="18" style="73" customWidth="1"/>
    <col min="4" max="4" width="9.75" style="72" customWidth="1"/>
    <col min="5" max="16384" width="9" style="72"/>
  </cols>
  <sheetData>
    <row r="1" customHeight="1" spans="1:3">
      <c r="A1" s="83" t="s">
        <v>1304</v>
      </c>
      <c r="B1" s="83"/>
      <c r="C1" s="83"/>
    </row>
    <row r="2" ht="15" customHeight="1" spans="1:3">
      <c r="A2" s="84"/>
      <c r="B2" s="85"/>
      <c r="C2" s="75" t="s">
        <v>1</v>
      </c>
    </row>
    <row r="3" customHeight="1" spans="1:3">
      <c r="A3" s="76" t="s">
        <v>60</v>
      </c>
      <c r="B3" s="76" t="s">
        <v>99</v>
      </c>
      <c r="C3" s="76" t="s">
        <v>1305</v>
      </c>
    </row>
    <row r="4" customHeight="1" spans="1:3">
      <c r="A4" s="86" t="s">
        <v>1306</v>
      </c>
      <c r="B4" s="81"/>
      <c r="C4" s="81">
        <v>42070.64</v>
      </c>
    </row>
    <row r="5" customHeight="1" spans="1:3">
      <c r="A5" s="86" t="s">
        <v>1307</v>
      </c>
      <c r="B5" s="81">
        <v>42548</v>
      </c>
      <c r="C5" s="81"/>
    </row>
    <row r="6" customHeight="1" spans="1:3">
      <c r="A6" s="86" t="s">
        <v>1308</v>
      </c>
      <c r="B6" s="81"/>
      <c r="C6" s="81">
        <v>6500</v>
      </c>
    </row>
    <row r="7" customHeight="1" spans="1:3">
      <c r="A7" s="86" t="s">
        <v>1309</v>
      </c>
      <c r="B7" s="81">
        <v>0</v>
      </c>
      <c r="C7" s="81">
        <v>0</v>
      </c>
    </row>
    <row r="8" customHeight="1" spans="1:3">
      <c r="A8" s="86" t="s">
        <v>1310</v>
      </c>
      <c r="B8" s="81"/>
      <c r="C8" s="81">
        <v>0</v>
      </c>
    </row>
    <row r="9" customHeight="1" spans="1:3">
      <c r="A9" s="86" t="s">
        <v>1311</v>
      </c>
      <c r="B9" s="81"/>
      <c r="C9" s="81">
        <v>7444.04</v>
      </c>
    </row>
    <row r="10" customHeight="1" spans="1:3">
      <c r="A10" s="86" t="s">
        <v>1312</v>
      </c>
      <c r="B10" s="81"/>
      <c r="C10" s="88">
        <v>41126.6</v>
      </c>
    </row>
    <row r="11" customHeight="1" spans="1:3">
      <c r="A11" s="89" t="s">
        <v>1313</v>
      </c>
      <c r="B11" s="90">
        <v>0</v>
      </c>
      <c r="C11" s="90"/>
    </row>
    <row r="12" customHeight="1" spans="1:3">
      <c r="A12" s="89" t="s">
        <v>1314</v>
      </c>
      <c r="B12" s="81">
        <v>42448</v>
      </c>
      <c r="C12" s="90"/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showGridLines="0" workbookViewId="0">
      <selection activeCell="D25" sqref="D25"/>
    </sheetView>
  </sheetViews>
  <sheetFormatPr defaultColWidth="9" defaultRowHeight="36" customHeight="1" outlineLevelCol="2"/>
  <cols>
    <col min="1" max="1" width="44.875" customWidth="1"/>
    <col min="2" max="3" width="18" style="82" customWidth="1"/>
  </cols>
  <sheetData>
    <row r="1" customHeight="1" spans="1:3">
      <c r="A1" s="83" t="s">
        <v>1315</v>
      </c>
      <c r="B1" s="83"/>
      <c r="C1" s="83"/>
    </row>
    <row r="2" ht="15" customHeight="1" spans="1:3">
      <c r="A2" s="84"/>
      <c r="B2" s="85"/>
      <c r="C2" s="75" t="s">
        <v>1</v>
      </c>
    </row>
    <row r="3" customHeight="1" spans="1:3">
      <c r="A3" s="76" t="s">
        <v>60</v>
      </c>
      <c r="B3" s="76" t="s">
        <v>99</v>
      </c>
      <c r="C3" s="76" t="s">
        <v>1305</v>
      </c>
    </row>
    <row r="4" customHeight="1" spans="1:3">
      <c r="A4" s="86" t="s">
        <v>1316</v>
      </c>
      <c r="B4" s="81"/>
      <c r="C4" s="81">
        <v>531201.84</v>
      </c>
    </row>
    <row r="5" customHeight="1" spans="1:3">
      <c r="A5" s="86" t="s">
        <v>1317</v>
      </c>
      <c r="B5" s="81">
        <v>541200</v>
      </c>
      <c r="C5" s="81"/>
    </row>
    <row r="6" customHeight="1" spans="1:3">
      <c r="A6" s="86" t="s">
        <v>1318</v>
      </c>
      <c r="B6" s="81"/>
      <c r="C6" s="81">
        <v>121800</v>
      </c>
    </row>
    <row r="7" customHeight="1" spans="1:3">
      <c r="A7" s="86" t="s">
        <v>1319</v>
      </c>
      <c r="B7" s="81"/>
      <c r="C7" s="81">
        <v>66907.84</v>
      </c>
    </row>
    <row r="8" customHeight="1" spans="1:3">
      <c r="A8" s="86" t="s">
        <v>1320</v>
      </c>
      <c r="B8" s="81"/>
      <c r="C8" s="81">
        <v>531201.84</v>
      </c>
    </row>
    <row r="9" customHeight="1" spans="1:3">
      <c r="A9" s="86" t="s">
        <v>1321</v>
      </c>
      <c r="B9" s="81">
        <v>62000</v>
      </c>
      <c r="C9" s="81"/>
    </row>
    <row r="10" customHeight="1" spans="1:3">
      <c r="A10" s="86" t="s">
        <v>1322</v>
      </c>
      <c r="B10" s="81">
        <v>598700</v>
      </c>
      <c r="C10" s="87"/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showGridLines="0" workbookViewId="0">
      <selection activeCell="H8" sqref="H8"/>
    </sheetView>
  </sheetViews>
  <sheetFormatPr defaultColWidth="9" defaultRowHeight="21" customHeight="1" outlineLevelCol="3"/>
  <cols>
    <col min="1" max="1" width="35.625" style="72" customWidth="1"/>
    <col min="2" max="2" width="16.75" style="72" customWidth="1"/>
    <col min="3" max="4" width="16.75" style="73" customWidth="1"/>
    <col min="5" max="5" width="2.625" style="72" customWidth="1"/>
    <col min="6" max="16384" width="9" style="72"/>
  </cols>
  <sheetData>
    <row r="1" ht="30" customHeight="1" spans="1:4">
      <c r="A1" s="74" t="s">
        <v>1323</v>
      </c>
      <c r="B1" s="74"/>
      <c r="C1" s="74"/>
      <c r="D1" s="74"/>
    </row>
    <row r="2" customHeight="1" spans="1:4">
      <c r="D2" s="75" t="s">
        <v>1</v>
      </c>
    </row>
    <row r="3" customHeight="1" spans="1:4">
      <c r="A3" s="76" t="s">
        <v>60</v>
      </c>
      <c r="B3" s="76" t="s">
        <v>1324</v>
      </c>
      <c r="C3" s="76" t="s">
        <v>1325</v>
      </c>
      <c r="D3" s="76" t="s">
        <v>1326</v>
      </c>
    </row>
    <row r="4" s="71" customFormat="1" customHeight="1" spans="1:4">
      <c r="A4" s="77" t="s">
        <v>1327</v>
      </c>
      <c r="B4" s="76" t="s">
        <v>1328</v>
      </c>
      <c r="C4" s="78">
        <f>C5+C7</f>
        <v>128300</v>
      </c>
      <c r="D4" s="78">
        <f>D5+D7</f>
        <v>128300</v>
      </c>
    </row>
    <row r="5" customHeight="1" spans="1:4">
      <c r="A5" s="79" t="s">
        <v>1329</v>
      </c>
      <c r="B5" s="80" t="s">
        <v>1330</v>
      </c>
      <c r="C5" s="81">
        <v>6500</v>
      </c>
      <c r="D5" s="81">
        <f t="shared" ref="D5:D8" si="0">C5</f>
        <v>6500</v>
      </c>
    </row>
    <row r="6" customHeight="1" spans="1:4">
      <c r="A6" s="79" t="s">
        <v>1331</v>
      </c>
      <c r="B6" s="80" t="s">
        <v>1332</v>
      </c>
      <c r="C6" s="81">
        <v>6500</v>
      </c>
      <c r="D6" s="81">
        <f t="shared" si="0"/>
        <v>6500</v>
      </c>
    </row>
    <row r="7" customHeight="1" spans="1:4">
      <c r="A7" s="79" t="s">
        <v>1333</v>
      </c>
      <c r="B7" s="80" t="s">
        <v>1334</v>
      </c>
      <c r="C7" s="81">
        <v>121800</v>
      </c>
      <c r="D7" s="81">
        <f t="shared" si="0"/>
        <v>121800</v>
      </c>
    </row>
    <row r="8" customHeight="1" spans="1:4">
      <c r="A8" s="79" t="s">
        <v>1331</v>
      </c>
      <c r="B8" s="80" t="s">
        <v>1335</v>
      </c>
      <c r="C8" s="81">
        <v>58900</v>
      </c>
      <c r="D8" s="81">
        <f t="shared" si="0"/>
        <v>58900</v>
      </c>
    </row>
    <row r="9" s="71" customFormat="1" customHeight="1" spans="1:4">
      <c r="A9" s="77" t="s">
        <v>1336</v>
      </c>
      <c r="B9" s="76" t="s">
        <v>1337</v>
      </c>
      <c r="C9" s="78">
        <f>C10+C11</f>
        <v>74351.88</v>
      </c>
      <c r="D9" s="78">
        <f>D10+D11</f>
        <v>74351.88</v>
      </c>
    </row>
    <row r="10" customHeight="1" spans="1:4">
      <c r="A10" s="79" t="s">
        <v>1329</v>
      </c>
      <c r="B10" s="80" t="s">
        <v>1338</v>
      </c>
      <c r="C10" s="81">
        <v>7444.04</v>
      </c>
      <c r="D10" s="81">
        <f t="shared" ref="D10:D14" si="1">C10</f>
        <v>7444.04</v>
      </c>
    </row>
    <row r="11" customHeight="1" spans="1:4">
      <c r="A11" s="79" t="s">
        <v>1333</v>
      </c>
      <c r="B11" s="80" t="s">
        <v>1339</v>
      </c>
      <c r="C11" s="81">
        <v>66907.84</v>
      </c>
      <c r="D11" s="81">
        <f t="shared" si="1"/>
        <v>66907.84</v>
      </c>
    </row>
    <row r="12" s="71" customFormat="1" customHeight="1" spans="1:4">
      <c r="A12" s="77" t="s">
        <v>1340</v>
      </c>
      <c r="B12" s="76" t="s">
        <v>1341</v>
      </c>
      <c r="C12" s="78">
        <f>C13+C14</f>
        <v>17347.364557</v>
      </c>
      <c r="D12" s="78">
        <f>D13+D14</f>
        <v>17347.364557</v>
      </c>
    </row>
    <row r="13" customHeight="1" spans="1:4">
      <c r="A13" s="79" t="s">
        <v>1329</v>
      </c>
      <c r="B13" s="80" t="s">
        <v>1342</v>
      </c>
      <c r="C13" s="81">
        <v>1292.400537</v>
      </c>
      <c r="D13" s="81">
        <f t="shared" si="1"/>
        <v>1292.400537</v>
      </c>
    </row>
    <row r="14" customHeight="1" spans="1:4">
      <c r="A14" s="79" t="s">
        <v>1333</v>
      </c>
      <c r="B14" s="80" t="s">
        <v>1343</v>
      </c>
      <c r="C14" s="81">
        <v>16054.96402</v>
      </c>
      <c r="D14" s="81">
        <f t="shared" si="1"/>
        <v>16054.96402</v>
      </c>
    </row>
    <row r="15" s="71" customFormat="1" customHeight="1" spans="1:4">
      <c r="A15" s="77" t="s">
        <v>1344</v>
      </c>
      <c r="B15" s="76" t="s">
        <v>1345</v>
      </c>
      <c r="C15" s="78">
        <f>C16+C19</f>
        <v>98637.538968</v>
      </c>
      <c r="D15" s="78">
        <f>D16+D19</f>
        <v>98637.538968</v>
      </c>
    </row>
    <row r="16" customHeight="1" spans="1:4">
      <c r="A16" s="79" t="s">
        <v>1329</v>
      </c>
      <c r="B16" s="80" t="s">
        <v>1346</v>
      </c>
      <c r="C16" s="81">
        <v>3432.538968</v>
      </c>
      <c r="D16" s="81">
        <f t="shared" ref="D16:D21" si="2">C16</f>
        <v>3432.538968</v>
      </c>
    </row>
    <row r="17" customHeight="1" spans="1:4">
      <c r="A17" s="79" t="s">
        <v>1347</v>
      </c>
      <c r="B17" s="80"/>
      <c r="C17" s="81">
        <v>3089</v>
      </c>
      <c r="D17" s="81">
        <f t="shared" si="2"/>
        <v>3089</v>
      </c>
    </row>
    <row r="18" customHeight="1" spans="1:4">
      <c r="A18" s="79" t="s">
        <v>1348</v>
      </c>
      <c r="B18" s="80" t="s">
        <v>1349</v>
      </c>
      <c r="C18" s="81">
        <v>343.538968</v>
      </c>
      <c r="D18" s="81">
        <f t="shared" si="2"/>
        <v>343.538968</v>
      </c>
    </row>
    <row r="19" customHeight="1" spans="1:4">
      <c r="A19" s="79" t="s">
        <v>1333</v>
      </c>
      <c r="B19" s="80" t="s">
        <v>1350</v>
      </c>
      <c r="C19" s="81">
        <v>95205</v>
      </c>
      <c r="D19" s="81">
        <f t="shared" si="2"/>
        <v>95205</v>
      </c>
    </row>
    <row r="20" customHeight="1" spans="1:4">
      <c r="A20" s="79" t="s">
        <v>1347</v>
      </c>
      <c r="B20" s="80"/>
      <c r="C20" s="81">
        <v>94724</v>
      </c>
      <c r="D20" s="81">
        <f t="shared" si="2"/>
        <v>94724</v>
      </c>
    </row>
    <row r="21" customHeight="1" spans="1:4">
      <c r="A21" s="79" t="s">
        <v>1351</v>
      </c>
      <c r="B21" s="80" t="s">
        <v>1352</v>
      </c>
      <c r="C21" s="81">
        <v>481</v>
      </c>
      <c r="D21" s="81">
        <f t="shared" si="2"/>
        <v>481</v>
      </c>
    </row>
    <row r="22" s="71" customFormat="1" customHeight="1" spans="1:4">
      <c r="A22" s="77" t="s">
        <v>1353</v>
      </c>
      <c r="B22" s="76" t="s">
        <v>1354</v>
      </c>
      <c r="C22" s="78">
        <f>C23+C24</f>
        <v>16133.74762</v>
      </c>
      <c r="D22" s="78">
        <f>D23+D24</f>
        <v>16133.74762</v>
      </c>
    </row>
    <row r="23" customHeight="1" spans="1:4">
      <c r="A23" s="79" t="s">
        <v>1329</v>
      </c>
      <c r="B23" s="80" t="s">
        <v>1355</v>
      </c>
      <c r="C23" s="81">
        <v>1172.69262</v>
      </c>
      <c r="D23" s="81">
        <f>C23</f>
        <v>1172.69262</v>
      </c>
    </row>
    <row r="24" customHeight="1" spans="1:4">
      <c r="A24" s="79" t="s">
        <v>1333</v>
      </c>
      <c r="B24" s="80" t="s">
        <v>1356</v>
      </c>
      <c r="C24" s="81">
        <v>14961.055</v>
      </c>
      <c r="D24" s="81">
        <f>C24</f>
        <v>14961.055</v>
      </c>
    </row>
  </sheetData>
  <mergeCells count="1">
    <mergeCell ref="A1:D1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6"/>
  <sheetViews>
    <sheetView showGridLines="0" workbookViewId="0">
      <selection activeCell="E26" sqref="E26"/>
    </sheetView>
  </sheetViews>
  <sheetFormatPr defaultColWidth="8.875" defaultRowHeight="13.5"/>
  <cols>
    <col min="1" max="1" width="7.125" style="55" customWidth="1"/>
    <col min="2" max="2" width="7.75" style="55" customWidth="1"/>
    <col min="3" max="3" width="19.5" style="56" customWidth="1"/>
    <col min="4" max="4" width="25.25" style="55" customWidth="1"/>
    <col min="5" max="5" width="12.375" style="55" customWidth="1"/>
    <col min="6" max="6" width="63.125" style="57" customWidth="1"/>
    <col min="7" max="16384" width="8.875" style="55"/>
  </cols>
  <sheetData>
    <row r="1" s="51" customFormat="1" ht="42" customHeight="1" spans="1:6 16382:16384">
      <c r="A1" s="58" t="s">
        <v>1357</v>
      </c>
      <c r="B1" s="58"/>
      <c r="C1" s="58"/>
      <c r="D1" s="58"/>
      <c r="E1" s="58"/>
      <c r="F1" s="58"/>
      <c r="XFB1" s="55"/>
      <c r="XFC1" s="55"/>
      <c r="XFD1" s="55"/>
    </row>
    <row r="2" s="51" customFormat="1" ht="18.95" customHeight="1" spans="1:6 16382:16384">
      <c r="A2" s="59"/>
      <c r="B2" s="60"/>
      <c r="C2" s="61"/>
      <c r="D2" s="60"/>
      <c r="E2" s="60"/>
      <c r="F2" s="62" t="s">
        <v>1</v>
      </c>
      <c r="XFB2" s="55"/>
      <c r="XFC2" s="55"/>
      <c r="XFD2" s="55"/>
    </row>
    <row r="3" s="52" customFormat="1" ht="41.1" customHeight="1" spans="1:6 16382:16384">
      <c r="A3" s="63" t="s">
        <v>965</v>
      </c>
      <c r="B3" s="64" t="s">
        <v>1358</v>
      </c>
      <c r="C3" s="11" t="s">
        <v>1359</v>
      </c>
      <c r="D3" s="64" t="s">
        <v>966</v>
      </c>
      <c r="E3" s="65" t="s">
        <v>1360</v>
      </c>
      <c r="F3" s="66" t="s">
        <v>1361</v>
      </c>
      <c r="XFB3" s="67"/>
      <c r="XFC3" s="67"/>
      <c r="XFD3" s="67"/>
    </row>
    <row r="4" s="53" customFormat="1" ht="27" spans="1:6 16382:16384">
      <c r="A4" s="19">
        <v>1</v>
      </c>
      <c r="B4" s="521" t="s">
        <v>1362</v>
      </c>
      <c r="C4" s="68" t="s">
        <v>1363</v>
      </c>
      <c r="D4" s="68" t="s">
        <v>1364</v>
      </c>
      <c r="E4" s="19">
        <v>50</v>
      </c>
      <c r="F4" s="68" t="s">
        <v>1365</v>
      </c>
      <c r="XFB4" s="69"/>
      <c r="XFC4" s="69"/>
      <c r="XFD4" s="69"/>
    </row>
    <row r="5" s="53" customFormat="1" ht="27" spans="1:6 16382:16384">
      <c r="A5" s="19">
        <v>2</v>
      </c>
      <c r="B5" s="521" t="s">
        <v>1366</v>
      </c>
      <c r="C5" s="68" t="s">
        <v>1367</v>
      </c>
      <c r="D5" s="68" t="s">
        <v>1368</v>
      </c>
      <c r="E5" s="19">
        <v>338</v>
      </c>
      <c r="F5" s="68" t="s">
        <v>1369</v>
      </c>
      <c r="XFB5" s="69"/>
      <c r="XFC5" s="69"/>
      <c r="XFD5" s="69"/>
    </row>
    <row r="6" s="53" customFormat="1" ht="43" customHeight="1" spans="1:6 16382:16384">
      <c r="A6" s="19">
        <v>3</v>
      </c>
      <c r="B6" s="521" t="s">
        <v>1370</v>
      </c>
      <c r="C6" s="68" t="s">
        <v>1371</v>
      </c>
      <c r="D6" s="68" t="s">
        <v>1372</v>
      </c>
      <c r="E6" s="19">
        <v>232.54</v>
      </c>
      <c r="F6" s="68" t="s">
        <v>1373</v>
      </c>
      <c r="XFB6" s="69"/>
      <c r="XFC6" s="69"/>
      <c r="XFD6" s="69"/>
    </row>
    <row r="7" s="53" customFormat="1" ht="27" spans="1:6 16382:16384">
      <c r="A7" s="19">
        <v>4</v>
      </c>
      <c r="B7" s="521" t="s">
        <v>1374</v>
      </c>
      <c r="C7" s="68" t="s">
        <v>1375</v>
      </c>
      <c r="D7" s="68" t="s">
        <v>1376</v>
      </c>
      <c r="E7" s="19">
        <v>50</v>
      </c>
      <c r="F7" s="68" t="s">
        <v>1377</v>
      </c>
      <c r="XFB7" s="69"/>
      <c r="XFC7" s="69"/>
      <c r="XFD7" s="69"/>
    </row>
    <row r="8" s="53" customFormat="1" ht="27" spans="1:6 16382:16384">
      <c r="A8" s="19">
        <v>5</v>
      </c>
      <c r="B8" s="521" t="s">
        <v>1378</v>
      </c>
      <c r="C8" s="68" t="s">
        <v>1379</v>
      </c>
      <c r="D8" s="68" t="s">
        <v>1380</v>
      </c>
      <c r="E8" s="19">
        <v>180</v>
      </c>
      <c r="F8" s="68" t="s">
        <v>1381</v>
      </c>
      <c r="XFB8" s="69"/>
      <c r="XFC8" s="69"/>
      <c r="XFD8" s="69"/>
    </row>
    <row r="9" s="53" customFormat="1" ht="54" spans="1:6 16382:16384">
      <c r="A9" s="19">
        <v>6</v>
      </c>
      <c r="B9" s="521" t="s">
        <v>1382</v>
      </c>
      <c r="C9" s="68" t="s">
        <v>1383</v>
      </c>
      <c r="D9" s="68" t="s">
        <v>1384</v>
      </c>
      <c r="E9" s="19">
        <v>730</v>
      </c>
      <c r="F9" s="68" t="s">
        <v>1385</v>
      </c>
      <c r="XFB9" s="69"/>
      <c r="XFC9" s="69"/>
      <c r="XFD9" s="69"/>
    </row>
    <row r="10" s="53" customFormat="1" ht="40.5" spans="1:6 16382:16384">
      <c r="A10" s="19">
        <v>7</v>
      </c>
      <c r="B10" s="521" t="s">
        <v>1382</v>
      </c>
      <c r="C10" s="68" t="s">
        <v>1383</v>
      </c>
      <c r="D10" s="68" t="s">
        <v>1386</v>
      </c>
      <c r="E10" s="19">
        <v>1411.2</v>
      </c>
      <c r="F10" s="68" t="s">
        <v>1387</v>
      </c>
      <c r="XFB10" s="69"/>
      <c r="XFC10" s="69"/>
      <c r="XFD10" s="69"/>
    </row>
    <row r="11" s="53" customFormat="1" ht="27" spans="1:6 16382:16384">
      <c r="A11" s="19">
        <v>8</v>
      </c>
      <c r="B11" s="521" t="s">
        <v>1388</v>
      </c>
      <c r="C11" s="68" t="s">
        <v>1389</v>
      </c>
      <c r="D11" s="68" t="s">
        <v>1390</v>
      </c>
      <c r="E11" s="19">
        <v>548.8</v>
      </c>
      <c r="F11" s="68" t="s">
        <v>1391</v>
      </c>
      <c r="XFB11" s="69"/>
      <c r="XFC11" s="69"/>
      <c r="XFD11" s="69"/>
    </row>
    <row r="12" s="53" customFormat="1" ht="27" spans="1:6 16382:16384">
      <c r="A12" s="19">
        <v>9</v>
      </c>
      <c r="B12" s="521" t="s">
        <v>1388</v>
      </c>
      <c r="C12" s="68" t="s">
        <v>1389</v>
      </c>
      <c r="D12" s="68" t="s">
        <v>1392</v>
      </c>
      <c r="E12" s="19">
        <v>99.74</v>
      </c>
      <c r="F12" s="68" t="s">
        <v>1393</v>
      </c>
      <c r="XFB12" s="69"/>
      <c r="XFC12" s="69"/>
      <c r="XFD12" s="69"/>
    </row>
    <row r="13" s="53" customFormat="1" ht="27" spans="1:6 16382:16384">
      <c r="A13" s="19">
        <v>10</v>
      </c>
      <c r="B13" s="521" t="s">
        <v>1394</v>
      </c>
      <c r="C13" s="68" t="s">
        <v>1395</v>
      </c>
      <c r="D13" s="68" t="s">
        <v>1396</v>
      </c>
      <c r="E13" s="19">
        <v>346</v>
      </c>
      <c r="F13" s="68" t="s">
        <v>1397</v>
      </c>
      <c r="XFB13" s="69"/>
      <c r="XFC13" s="69"/>
      <c r="XFD13" s="69"/>
    </row>
    <row r="14" s="53" customFormat="1" ht="27" spans="1:6 16382:16384">
      <c r="A14" s="19">
        <v>11</v>
      </c>
      <c r="B14" s="521" t="s">
        <v>1394</v>
      </c>
      <c r="C14" s="68" t="s">
        <v>1395</v>
      </c>
      <c r="D14" s="68" t="s">
        <v>1398</v>
      </c>
      <c r="E14" s="19">
        <v>914.88</v>
      </c>
      <c r="F14" s="68" t="s">
        <v>1399</v>
      </c>
      <c r="XFB14" s="69"/>
      <c r="XFC14" s="69"/>
      <c r="XFD14" s="69"/>
    </row>
    <row r="15" s="53" customFormat="1" ht="40.5" spans="1:6 16382:16384">
      <c r="A15" s="19">
        <v>12</v>
      </c>
      <c r="B15" s="521" t="s">
        <v>1400</v>
      </c>
      <c r="C15" s="68" t="s">
        <v>1401</v>
      </c>
      <c r="D15" s="68" t="s">
        <v>1402</v>
      </c>
      <c r="E15" s="19">
        <v>31.6</v>
      </c>
      <c r="F15" s="68" t="s">
        <v>1403</v>
      </c>
      <c r="XFB15" s="69"/>
      <c r="XFC15" s="69"/>
      <c r="XFD15" s="69"/>
    </row>
    <row r="16" s="53" customFormat="1" ht="27" spans="1:6 16382:16384">
      <c r="A16" s="19">
        <v>13</v>
      </c>
      <c r="B16" s="521" t="s">
        <v>1404</v>
      </c>
      <c r="C16" s="68" t="s">
        <v>1405</v>
      </c>
      <c r="D16" s="68" t="s">
        <v>1406</v>
      </c>
      <c r="E16" s="19">
        <v>300</v>
      </c>
      <c r="F16" s="68" t="s">
        <v>1407</v>
      </c>
      <c r="XFB16" s="69"/>
      <c r="XFC16" s="69"/>
      <c r="XFD16" s="69"/>
    </row>
    <row r="17" s="53" customFormat="1" ht="40.5" spans="1:8 16382:16384">
      <c r="A17" s="19">
        <v>14</v>
      </c>
      <c r="B17" s="521" t="s">
        <v>1408</v>
      </c>
      <c r="C17" s="68" t="s">
        <v>1409</v>
      </c>
      <c r="D17" s="68" t="s">
        <v>1410</v>
      </c>
      <c r="E17" s="19">
        <v>337</v>
      </c>
      <c r="F17" s="68" t="s">
        <v>1411</v>
      </c>
      <c r="XFB17" s="69"/>
      <c r="XFC17" s="69"/>
      <c r="XFD17" s="69"/>
    </row>
    <row r="18" s="53" customFormat="1" ht="27" spans="1:8 16382:16384">
      <c r="A18" s="19">
        <v>15</v>
      </c>
      <c r="B18" s="521" t="s">
        <v>1412</v>
      </c>
      <c r="C18" s="68" t="s">
        <v>1413</v>
      </c>
      <c r="D18" s="68" t="s">
        <v>1414</v>
      </c>
      <c r="E18" s="19">
        <v>524.17</v>
      </c>
      <c r="F18" s="68" t="s">
        <v>1415</v>
      </c>
      <c r="XFB18" s="69"/>
      <c r="XFC18" s="69"/>
      <c r="XFD18" s="69"/>
    </row>
    <row r="19" s="53" customFormat="1" ht="27" spans="1:8 16382:16384">
      <c r="A19" s="19">
        <v>16</v>
      </c>
      <c r="B19" s="521" t="s">
        <v>1416</v>
      </c>
      <c r="C19" s="68" t="s">
        <v>1417</v>
      </c>
      <c r="D19" s="68" t="s">
        <v>1418</v>
      </c>
      <c r="E19" s="19">
        <v>57.1</v>
      </c>
      <c r="F19" s="68" t="s">
        <v>1419</v>
      </c>
      <c r="XFB19" s="69"/>
      <c r="XFC19" s="69"/>
      <c r="XFD19" s="69"/>
    </row>
    <row r="20" s="53" customFormat="1" ht="27" spans="1:8 16382:16384">
      <c r="A20" s="19">
        <v>17</v>
      </c>
      <c r="B20" s="521" t="s">
        <v>1420</v>
      </c>
      <c r="C20" s="68" t="s">
        <v>1421</v>
      </c>
      <c r="D20" s="68" t="s">
        <v>1422</v>
      </c>
      <c r="E20" s="19">
        <v>324.04</v>
      </c>
      <c r="F20" s="68" t="s">
        <v>1423</v>
      </c>
      <c r="XFB20" s="69"/>
      <c r="XFC20" s="69"/>
      <c r="XFD20" s="69"/>
    </row>
    <row r="21" s="53" customFormat="1" ht="27" spans="1:8 16382:16384">
      <c r="A21" s="19">
        <v>18</v>
      </c>
      <c r="B21" s="521" t="s">
        <v>1420</v>
      </c>
      <c r="C21" s="68" t="s">
        <v>1421</v>
      </c>
      <c r="D21" s="68" t="s">
        <v>1424</v>
      </c>
      <c r="E21" s="19">
        <v>94.71</v>
      </c>
      <c r="F21" s="68" t="s">
        <v>1425</v>
      </c>
      <c r="XFB21" s="69"/>
      <c r="XFC21" s="69"/>
      <c r="XFD21" s="69"/>
    </row>
    <row r="22" s="53" customFormat="1" ht="27" spans="1:8 16382:16384">
      <c r="A22" s="19">
        <v>19</v>
      </c>
      <c r="B22" s="521" t="s">
        <v>1426</v>
      </c>
      <c r="C22" s="68" t="s">
        <v>1427</v>
      </c>
      <c r="D22" s="68" t="s">
        <v>1428</v>
      </c>
      <c r="E22" s="19">
        <v>173</v>
      </c>
      <c r="F22" s="68" t="s">
        <v>1429</v>
      </c>
      <c r="XFB22" s="69"/>
      <c r="XFC22" s="69"/>
      <c r="XFD22" s="69"/>
    </row>
    <row r="23" s="53" customFormat="1" ht="67.5" spans="1:8 16382:16384">
      <c r="A23" s="19">
        <v>20</v>
      </c>
      <c r="B23" s="521" t="s">
        <v>1430</v>
      </c>
      <c r="C23" s="68" t="s">
        <v>1431</v>
      </c>
      <c r="D23" s="68" t="s">
        <v>1432</v>
      </c>
      <c r="E23" s="19">
        <v>59.2</v>
      </c>
      <c r="F23" s="68" t="s">
        <v>1433</v>
      </c>
      <c r="XFB23" s="69"/>
      <c r="XFC23" s="69"/>
      <c r="XFD23" s="69"/>
    </row>
    <row r="24" s="53" customFormat="1" ht="54" spans="1:8 16382:16384">
      <c r="A24" s="19">
        <v>21</v>
      </c>
      <c r="B24" s="521" t="s">
        <v>1434</v>
      </c>
      <c r="C24" s="68" t="s">
        <v>1435</v>
      </c>
      <c r="D24" s="68" t="s">
        <v>1436</v>
      </c>
      <c r="E24" s="19">
        <v>220</v>
      </c>
      <c r="F24" s="68" t="s">
        <v>1437</v>
      </c>
      <c r="XFB24" s="69"/>
      <c r="XFC24" s="69"/>
      <c r="XFD24" s="69"/>
    </row>
    <row r="25" s="53" customFormat="1" spans="1:8 16382:16384">
      <c r="A25" s="70" t="s">
        <v>869</v>
      </c>
      <c r="B25" s="70"/>
      <c r="C25" s="70"/>
      <c r="D25" s="70"/>
      <c r="E25" s="70">
        <f>SUM(E4:E24)</f>
        <v>7021.98</v>
      </c>
      <c r="F25" s="70"/>
      <c r="XFB25" s="69"/>
      <c r="XFC25" s="69"/>
      <c r="XFD25" s="69"/>
    </row>
    <row r="26" s="54" customFormat="1" spans="1:8 16382:16384">
      <c r="A26" s="55"/>
      <c r="B26" s="55"/>
      <c r="C26" s="56"/>
      <c r="D26" s="55"/>
      <c r="E26" s="55"/>
      <c r="F26" s="57"/>
      <c r="G26" s="55"/>
      <c r="H26" s="55"/>
    </row>
    <row r="27" s="54" customFormat="1" spans="1:8 16382:16384">
      <c r="A27" s="55"/>
      <c r="B27" s="55"/>
      <c r="C27" s="56"/>
      <c r="D27" s="55"/>
      <c r="E27" s="55"/>
      <c r="F27" s="57"/>
      <c r="G27" s="55"/>
      <c r="H27" s="55"/>
    </row>
    <row r="28" s="54" customFormat="1" spans="1:8 16382:16384">
      <c r="A28" s="55"/>
      <c r="B28" s="55"/>
      <c r="C28" s="56"/>
      <c r="D28" s="55"/>
      <c r="E28" s="55"/>
      <c r="F28" s="57"/>
      <c r="G28" s="55"/>
      <c r="H28" s="55"/>
    </row>
    <row r="29" s="54" customFormat="1" spans="1:8 16382:16384">
      <c r="A29" s="55"/>
      <c r="B29" s="55"/>
      <c r="C29" s="56"/>
      <c r="D29" s="55"/>
      <c r="E29" s="55"/>
      <c r="F29" s="57"/>
      <c r="G29" s="55"/>
      <c r="H29" s="55"/>
    </row>
    <row r="30" s="54" customFormat="1" spans="1:8 16382:16384">
      <c r="A30" s="55"/>
      <c r="B30" s="55"/>
      <c r="C30" s="56"/>
      <c r="D30" s="55"/>
      <c r="E30" s="55"/>
      <c r="F30" s="57"/>
      <c r="G30" s="55"/>
      <c r="H30" s="55"/>
    </row>
    <row r="31" s="54" customFormat="1" spans="1:8 16382:16384">
      <c r="A31" s="55"/>
      <c r="B31" s="55"/>
      <c r="C31" s="56"/>
      <c r="D31" s="55"/>
      <c r="E31" s="55"/>
      <c r="F31" s="57"/>
      <c r="G31" s="55"/>
      <c r="H31" s="55"/>
    </row>
    <row r="32" s="54" customFormat="1" spans="1:8 16382:16384">
      <c r="A32" s="55"/>
      <c r="B32" s="55"/>
      <c r="C32" s="56"/>
      <c r="D32" s="55"/>
      <c r="E32" s="55"/>
      <c r="F32" s="57"/>
      <c r="G32" s="55"/>
      <c r="H32" s="55"/>
    </row>
    <row r="33" s="54" customFormat="1" spans="1:8">
      <c r="A33" s="55"/>
      <c r="B33" s="55"/>
      <c r="C33" s="56"/>
      <c r="D33" s="55"/>
      <c r="E33" s="55"/>
      <c r="F33" s="57"/>
      <c r="G33" s="55"/>
      <c r="H33" s="55"/>
    </row>
    <row r="34" s="54" customFormat="1" spans="1:8">
      <c r="A34" s="55"/>
      <c r="B34" s="55"/>
      <c r="C34" s="56"/>
      <c r="D34" s="55"/>
      <c r="E34" s="55"/>
      <c r="F34" s="57"/>
      <c r="G34" s="55"/>
      <c r="H34" s="55"/>
    </row>
    <row r="35" s="54" customFormat="1" spans="1:8">
      <c r="A35" s="55"/>
      <c r="B35" s="55"/>
      <c r="C35" s="56"/>
      <c r="D35" s="55"/>
      <c r="E35" s="55"/>
      <c r="F35" s="57"/>
      <c r="G35" s="55"/>
      <c r="H35" s="55"/>
    </row>
    <row r="36" s="54" customFormat="1" spans="1:8">
      <c r="A36" s="55"/>
      <c r="B36" s="55"/>
      <c r="C36" s="56"/>
      <c r="D36" s="55"/>
      <c r="E36" s="55"/>
      <c r="F36" s="57"/>
      <c r="G36" s="55"/>
      <c r="H36" s="55"/>
    </row>
    <row r="37" s="54" customFormat="1" spans="1:8">
      <c r="A37" s="55"/>
      <c r="B37" s="55"/>
      <c r="C37" s="56"/>
      <c r="D37" s="55"/>
      <c r="E37" s="55"/>
      <c r="F37" s="57"/>
      <c r="G37" s="55"/>
      <c r="H37" s="55"/>
    </row>
    <row r="38" s="54" customFormat="1" spans="1:8">
      <c r="A38" s="55"/>
      <c r="B38" s="55"/>
      <c r="C38" s="56"/>
      <c r="D38" s="55"/>
      <c r="E38" s="55"/>
      <c r="F38" s="57"/>
      <c r="G38" s="55"/>
      <c r="H38" s="55"/>
    </row>
    <row r="39" s="54" customFormat="1" spans="1:8">
      <c r="A39" s="55"/>
      <c r="B39" s="55"/>
      <c r="C39" s="56"/>
      <c r="D39" s="55"/>
      <c r="E39" s="55"/>
      <c r="F39" s="57"/>
      <c r="G39" s="55"/>
      <c r="H39" s="55"/>
    </row>
    <row r="40" s="54" customFormat="1" spans="1:8">
      <c r="A40" s="55"/>
      <c r="B40" s="55"/>
      <c r="C40" s="56"/>
      <c r="D40" s="55"/>
      <c r="E40" s="55"/>
      <c r="F40" s="57"/>
      <c r="G40" s="55"/>
      <c r="H40" s="55"/>
    </row>
    <row r="41" s="54" customFormat="1" spans="1:8">
      <c r="A41" s="55"/>
      <c r="B41" s="55"/>
      <c r="C41" s="56"/>
      <c r="D41" s="55"/>
      <c r="E41" s="55"/>
      <c r="F41" s="57"/>
      <c r="G41" s="55"/>
      <c r="H41" s="55"/>
    </row>
    <row r="42" s="54" customFormat="1" spans="1:8">
      <c r="A42" s="55"/>
      <c r="B42" s="55"/>
      <c r="C42" s="56"/>
      <c r="D42" s="55"/>
      <c r="E42" s="55"/>
      <c r="F42" s="57"/>
      <c r="G42" s="55"/>
      <c r="H42" s="55"/>
    </row>
    <row r="43" s="54" customFormat="1" spans="1:8">
      <c r="A43" s="55"/>
      <c r="B43" s="55"/>
      <c r="C43" s="56"/>
      <c r="D43" s="55"/>
      <c r="E43" s="55"/>
      <c r="F43" s="57"/>
      <c r="G43" s="55"/>
      <c r="H43" s="55"/>
    </row>
    <row r="44" s="54" customFormat="1" spans="1:8">
      <c r="A44" s="55"/>
      <c r="B44" s="55"/>
      <c r="C44" s="56"/>
      <c r="D44" s="55"/>
      <c r="E44" s="55"/>
      <c r="F44" s="57"/>
      <c r="G44" s="55"/>
      <c r="H44" s="55"/>
    </row>
    <row r="45" s="54" customFormat="1" spans="1:8">
      <c r="A45" s="55"/>
      <c r="B45" s="55"/>
      <c r="C45" s="56"/>
      <c r="D45" s="55"/>
      <c r="E45" s="55"/>
      <c r="F45" s="57"/>
      <c r="G45" s="55"/>
      <c r="H45" s="55"/>
    </row>
    <row r="46" s="54" customFormat="1" spans="1:8">
      <c r="A46" s="55"/>
      <c r="B46" s="55"/>
      <c r="C46" s="56"/>
      <c r="D46" s="55"/>
      <c r="E46" s="55"/>
      <c r="F46" s="57"/>
      <c r="G46" s="55"/>
      <c r="H46" s="55"/>
    </row>
    <row r="47" s="54" customFormat="1" spans="1:8">
      <c r="A47" s="55"/>
      <c r="B47" s="55"/>
      <c r="C47" s="56"/>
      <c r="D47" s="55"/>
      <c r="E47" s="55"/>
      <c r="F47" s="57"/>
      <c r="G47" s="55"/>
      <c r="H47" s="55"/>
    </row>
    <row r="48" s="54" customFormat="1" spans="1:8">
      <c r="A48" s="55"/>
      <c r="B48" s="55"/>
      <c r="C48" s="56"/>
      <c r="D48" s="55"/>
      <c r="E48" s="55"/>
      <c r="F48" s="57"/>
      <c r="G48" s="55"/>
      <c r="H48" s="55"/>
    </row>
    <row r="49" s="54" customFormat="1" spans="1:8">
      <c r="A49" s="55"/>
      <c r="B49" s="55"/>
      <c r="C49" s="56"/>
      <c r="D49" s="55"/>
      <c r="E49" s="55"/>
      <c r="F49" s="57"/>
      <c r="G49" s="55"/>
      <c r="H49" s="55"/>
    </row>
    <row r="50" s="54" customFormat="1" spans="1:8">
      <c r="A50" s="55"/>
      <c r="B50" s="55"/>
      <c r="C50" s="56"/>
      <c r="D50" s="55"/>
      <c r="E50" s="55"/>
      <c r="F50" s="57"/>
      <c r="G50" s="55"/>
      <c r="H50" s="55"/>
    </row>
    <row r="51" s="54" customFormat="1" spans="1:8">
      <c r="A51" s="55"/>
      <c r="B51" s="55"/>
      <c r="C51" s="56"/>
      <c r="D51" s="55"/>
      <c r="E51" s="55"/>
      <c r="F51" s="57"/>
      <c r="G51" s="55"/>
      <c r="H51" s="55"/>
    </row>
    <row r="52" s="54" customFormat="1" spans="1:8">
      <c r="A52" s="55"/>
      <c r="B52" s="55"/>
      <c r="C52" s="56"/>
      <c r="D52" s="55"/>
      <c r="E52" s="55"/>
      <c r="F52" s="57"/>
      <c r="G52" s="55"/>
      <c r="H52" s="55"/>
    </row>
    <row r="53" s="54" customFormat="1" spans="1:8">
      <c r="A53" s="55"/>
      <c r="B53" s="55"/>
      <c r="C53" s="56"/>
      <c r="D53" s="55"/>
      <c r="E53" s="55"/>
      <c r="F53" s="57"/>
      <c r="G53" s="55"/>
      <c r="H53" s="55"/>
    </row>
    <row r="54" s="54" customFormat="1" spans="1:8">
      <c r="A54" s="55"/>
      <c r="B54" s="55"/>
      <c r="C54" s="56"/>
      <c r="D54" s="55"/>
      <c r="E54" s="55"/>
      <c r="F54" s="57"/>
      <c r="G54" s="55"/>
      <c r="H54" s="55"/>
    </row>
    <row r="55" s="54" customFormat="1" spans="1:8">
      <c r="A55" s="55"/>
      <c r="B55" s="55"/>
      <c r="C55" s="56"/>
      <c r="D55" s="55"/>
      <c r="E55" s="55"/>
      <c r="F55" s="57"/>
      <c r="G55" s="55"/>
      <c r="H55" s="55"/>
    </row>
    <row r="56" s="54" customFormat="1" spans="1:8">
      <c r="A56" s="55"/>
      <c r="B56" s="55"/>
      <c r="C56" s="56"/>
      <c r="D56" s="55"/>
      <c r="E56" s="55"/>
      <c r="F56" s="57"/>
      <c r="G56" s="55"/>
      <c r="H56" s="55"/>
    </row>
    <row r="57" s="54" customFormat="1" spans="1:8">
      <c r="A57" s="55"/>
      <c r="B57" s="55"/>
      <c r="C57" s="56"/>
      <c r="D57" s="55"/>
      <c r="E57" s="55"/>
      <c r="F57" s="57"/>
      <c r="G57" s="55"/>
      <c r="H57" s="55"/>
    </row>
    <row r="58" s="54" customFormat="1" spans="1:8">
      <c r="A58" s="55"/>
      <c r="B58" s="55"/>
      <c r="C58" s="56"/>
      <c r="D58" s="55"/>
      <c r="E58" s="55"/>
      <c r="F58" s="57"/>
      <c r="G58" s="55"/>
      <c r="H58" s="55"/>
    </row>
    <row r="59" s="54" customFormat="1" spans="1:8">
      <c r="A59" s="55"/>
      <c r="B59" s="55"/>
      <c r="C59" s="56"/>
      <c r="D59" s="55"/>
      <c r="E59" s="55"/>
      <c r="F59" s="57"/>
      <c r="G59" s="55"/>
      <c r="H59" s="55"/>
    </row>
    <row r="60" s="54" customFormat="1" spans="1:8">
      <c r="A60" s="55"/>
      <c r="B60" s="55"/>
      <c r="C60" s="56"/>
      <c r="D60" s="55"/>
      <c r="E60" s="55"/>
      <c r="F60" s="57"/>
      <c r="G60" s="55"/>
      <c r="H60" s="55"/>
    </row>
    <row r="61" s="54" customFormat="1" spans="1:8">
      <c r="A61" s="55"/>
      <c r="B61" s="55"/>
      <c r="C61" s="56"/>
      <c r="D61" s="55"/>
      <c r="E61" s="55"/>
      <c r="F61" s="57"/>
      <c r="G61" s="55"/>
      <c r="H61" s="55"/>
    </row>
    <row r="62" s="54" customFormat="1" spans="1:8">
      <c r="A62" s="55"/>
      <c r="B62" s="55"/>
      <c r="C62" s="56"/>
      <c r="D62" s="55"/>
      <c r="E62" s="55"/>
      <c r="F62" s="57"/>
      <c r="G62" s="55"/>
      <c r="H62" s="55"/>
    </row>
    <row r="63" s="54" customFormat="1" spans="1:8">
      <c r="A63" s="55"/>
      <c r="B63" s="55"/>
      <c r="C63" s="56"/>
      <c r="D63" s="55"/>
      <c r="E63" s="55"/>
      <c r="F63" s="57"/>
      <c r="G63" s="55"/>
      <c r="H63" s="55"/>
    </row>
    <row r="64" s="54" customFormat="1" spans="1:8">
      <c r="A64" s="55"/>
      <c r="B64" s="55"/>
      <c r="C64" s="56"/>
      <c r="D64" s="55"/>
      <c r="E64" s="55"/>
      <c r="F64" s="57"/>
      <c r="G64" s="55"/>
      <c r="H64" s="55"/>
    </row>
    <row r="65" s="54" customFormat="1" spans="1:8">
      <c r="A65" s="55"/>
      <c r="B65" s="55"/>
      <c r="C65" s="56"/>
      <c r="D65" s="55"/>
      <c r="E65" s="55"/>
      <c r="F65" s="57"/>
      <c r="G65" s="55"/>
      <c r="H65" s="55"/>
    </row>
    <row r="66" s="54" customFormat="1" spans="1:8">
      <c r="A66" s="55"/>
      <c r="B66" s="55"/>
      <c r="C66" s="56"/>
      <c r="D66" s="55"/>
      <c r="E66" s="55"/>
      <c r="F66" s="57"/>
      <c r="G66" s="55"/>
      <c r="H66" s="55"/>
    </row>
    <row r="67" s="54" customFormat="1" spans="1:8">
      <c r="A67" s="55"/>
      <c r="B67" s="55"/>
      <c r="C67" s="56"/>
      <c r="D67" s="55"/>
      <c r="E67" s="55"/>
      <c r="F67" s="57"/>
      <c r="G67" s="55"/>
      <c r="H67" s="55"/>
    </row>
    <row r="68" s="54" customFormat="1" spans="1:8">
      <c r="A68" s="55"/>
      <c r="B68" s="55"/>
      <c r="C68" s="56"/>
      <c r="D68" s="55"/>
      <c r="E68" s="55"/>
      <c r="F68" s="57"/>
      <c r="G68" s="55"/>
      <c r="H68" s="55"/>
    </row>
    <row r="69" s="54" customFormat="1" spans="1:8">
      <c r="A69" s="55"/>
      <c r="B69" s="55"/>
      <c r="C69" s="56"/>
      <c r="D69" s="55"/>
      <c r="E69" s="55"/>
      <c r="F69" s="57"/>
      <c r="G69" s="55"/>
      <c r="H69" s="55"/>
    </row>
    <row r="70" s="54" customFormat="1" spans="1:8">
      <c r="A70" s="55"/>
      <c r="B70" s="55"/>
      <c r="C70" s="56"/>
      <c r="D70" s="55"/>
      <c r="E70" s="55"/>
      <c r="F70" s="57"/>
      <c r="G70" s="55"/>
      <c r="H70" s="55"/>
    </row>
    <row r="71" s="54" customFormat="1" spans="1:8">
      <c r="A71" s="55"/>
      <c r="B71" s="55"/>
      <c r="C71" s="56"/>
      <c r="D71" s="55"/>
      <c r="E71" s="55"/>
      <c r="F71" s="57"/>
      <c r="G71" s="55"/>
      <c r="H71" s="55"/>
    </row>
    <row r="72" s="54" customFormat="1" spans="1:8">
      <c r="A72" s="55"/>
      <c r="B72" s="55"/>
      <c r="C72" s="56"/>
      <c r="D72" s="55"/>
      <c r="E72" s="55"/>
      <c r="F72" s="57"/>
      <c r="G72" s="55"/>
      <c r="H72" s="55"/>
    </row>
    <row r="73" s="54" customFormat="1" spans="1:8">
      <c r="A73" s="55"/>
      <c r="B73" s="55"/>
      <c r="C73" s="56"/>
      <c r="D73" s="55"/>
      <c r="E73" s="55"/>
      <c r="F73" s="57"/>
      <c r="G73" s="55"/>
      <c r="H73" s="55"/>
    </row>
    <row r="74" s="54" customFormat="1" spans="1:8">
      <c r="A74" s="55"/>
      <c r="B74" s="55"/>
      <c r="C74" s="56"/>
      <c r="D74" s="55"/>
      <c r="E74" s="55"/>
      <c r="F74" s="57"/>
      <c r="G74" s="55"/>
      <c r="H74" s="55"/>
    </row>
    <row r="75" s="54" customFormat="1" spans="1:8">
      <c r="A75" s="55"/>
      <c r="B75" s="55"/>
      <c r="C75" s="56"/>
      <c r="D75" s="55"/>
      <c r="E75" s="55"/>
      <c r="F75" s="57"/>
      <c r="G75" s="55"/>
      <c r="H75" s="55"/>
    </row>
    <row r="76" s="54" customFormat="1" spans="1:8">
      <c r="A76" s="55"/>
      <c r="B76" s="55"/>
      <c r="C76" s="56"/>
      <c r="D76" s="55"/>
      <c r="E76" s="55"/>
      <c r="F76" s="57"/>
      <c r="G76" s="55"/>
      <c r="H76" s="55"/>
    </row>
    <row r="77" s="54" customFormat="1" spans="1:8">
      <c r="A77" s="55"/>
      <c r="B77" s="55"/>
      <c r="C77" s="56"/>
      <c r="D77" s="55"/>
      <c r="E77" s="55"/>
      <c r="F77" s="57"/>
      <c r="G77" s="55"/>
      <c r="H77" s="55"/>
    </row>
    <row r="78" s="54" customFormat="1" spans="1:8">
      <c r="A78" s="55"/>
      <c r="B78" s="55"/>
      <c r="C78" s="56"/>
      <c r="D78" s="55"/>
      <c r="E78" s="55"/>
      <c r="F78" s="57"/>
      <c r="G78" s="55"/>
      <c r="H78" s="55"/>
    </row>
    <row r="79" s="54" customFormat="1" spans="1:8">
      <c r="A79" s="55"/>
      <c r="B79" s="55"/>
      <c r="C79" s="56"/>
      <c r="D79" s="55"/>
      <c r="E79" s="55"/>
      <c r="F79" s="57"/>
      <c r="G79" s="55"/>
      <c r="H79" s="55"/>
    </row>
    <row r="80" s="54" customFormat="1" spans="1:8">
      <c r="A80" s="55"/>
      <c r="B80" s="55"/>
      <c r="C80" s="56"/>
      <c r="D80" s="55"/>
      <c r="E80" s="55"/>
      <c r="F80" s="57"/>
      <c r="G80" s="55"/>
      <c r="H80" s="55"/>
    </row>
    <row r="81" s="54" customFormat="1" spans="1:8">
      <c r="A81" s="55"/>
      <c r="B81" s="55"/>
      <c r="C81" s="56"/>
      <c r="D81" s="55"/>
      <c r="E81" s="55"/>
      <c r="F81" s="57"/>
      <c r="G81" s="55"/>
      <c r="H81" s="55"/>
    </row>
    <row r="82" s="54" customFormat="1" spans="1:8">
      <c r="A82" s="55"/>
      <c r="B82" s="55"/>
      <c r="C82" s="56"/>
      <c r="D82" s="55"/>
      <c r="E82" s="55"/>
      <c r="F82" s="57"/>
      <c r="G82" s="55"/>
      <c r="H82" s="55"/>
    </row>
    <row r="83" s="54" customFormat="1" spans="1:8">
      <c r="A83" s="55"/>
      <c r="B83" s="55"/>
      <c r="C83" s="56"/>
      <c r="D83" s="55"/>
      <c r="E83" s="55"/>
      <c r="F83" s="57"/>
      <c r="G83" s="55"/>
      <c r="H83" s="55"/>
    </row>
    <row r="84" s="54" customFormat="1" spans="1:8">
      <c r="A84" s="55"/>
      <c r="B84" s="55"/>
      <c r="C84" s="56"/>
      <c r="D84" s="55"/>
      <c r="E84" s="55"/>
      <c r="F84" s="57"/>
      <c r="G84" s="55"/>
      <c r="H84" s="55"/>
    </row>
    <row r="85" s="54" customFormat="1" spans="1:8">
      <c r="A85" s="55"/>
      <c r="B85" s="55"/>
      <c r="C85" s="56"/>
      <c r="D85" s="55"/>
      <c r="E85" s="55"/>
      <c r="F85" s="57"/>
      <c r="G85" s="55"/>
      <c r="H85" s="55"/>
    </row>
    <row r="86" s="54" customFormat="1" spans="1:8">
      <c r="A86" s="55"/>
      <c r="B86" s="55"/>
      <c r="C86" s="56"/>
      <c r="D86" s="55"/>
      <c r="E86" s="55"/>
      <c r="F86" s="57"/>
      <c r="G86" s="55"/>
      <c r="H86" s="55"/>
    </row>
    <row r="87" s="54" customFormat="1" spans="1:8">
      <c r="A87" s="55"/>
      <c r="B87" s="55"/>
      <c r="C87" s="56"/>
      <c r="D87" s="55"/>
      <c r="E87" s="55"/>
      <c r="F87" s="57"/>
      <c r="G87" s="55"/>
      <c r="H87" s="55"/>
    </row>
    <row r="88" s="54" customFormat="1" spans="1:8">
      <c r="A88" s="55"/>
      <c r="B88" s="55"/>
      <c r="C88" s="56"/>
      <c r="D88" s="55"/>
      <c r="E88" s="55"/>
      <c r="F88" s="57"/>
      <c r="G88" s="55"/>
      <c r="H88" s="55"/>
    </row>
    <row r="89" s="54" customFormat="1" spans="1:8">
      <c r="A89" s="55"/>
      <c r="B89" s="55"/>
      <c r="C89" s="56"/>
      <c r="D89" s="55"/>
      <c r="E89" s="55"/>
      <c r="F89" s="57"/>
      <c r="G89" s="55"/>
      <c r="H89" s="55"/>
    </row>
    <row r="90" s="54" customFormat="1" spans="1:8">
      <c r="A90" s="55"/>
      <c r="B90" s="55"/>
      <c r="C90" s="56"/>
      <c r="D90" s="55"/>
      <c r="E90" s="55"/>
      <c r="F90" s="57"/>
      <c r="G90" s="55"/>
      <c r="H90" s="55"/>
    </row>
    <row r="91" s="54" customFormat="1" spans="1:8">
      <c r="A91" s="55"/>
      <c r="B91" s="55"/>
      <c r="C91" s="56"/>
      <c r="D91" s="55"/>
      <c r="E91" s="55"/>
      <c r="F91" s="57"/>
      <c r="G91" s="55"/>
      <c r="H91" s="55"/>
    </row>
    <row r="92" s="54" customFormat="1" spans="1:8">
      <c r="A92" s="55"/>
      <c r="B92" s="55"/>
      <c r="C92" s="56"/>
      <c r="D92" s="55"/>
      <c r="E92" s="55"/>
      <c r="F92" s="57"/>
      <c r="G92" s="55"/>
      <c r="H92" s="55"/>
    </row>
    <row r="93" s="54" customFormat="1" spans="1:8">
      <c r="A93" s="55"/>
      <c r="B93" s="55"/>
      <c r="C93" s="56"/>
      <c r="D93" s="55"/>
      <c r="E93" s="55"/>
      <c r="F93" s="57"/>
      <c r="G93" s="55"/>
      <c r="H93" s="55"/>
    </row>
    <row r="94" s="54" customFormat="1" spans="1:8">
      <c r="A94" s="55"/>
      <c r="B94" s="55"/>
      <c r="C94" s="56"/>
      <c r="D94" s="55"/>
      <c r="E94" s="55"/>
      <c r="F94" s="57"/>
      <c r="G94" s="55"/>
      <c r="H94" s="55"/>
    </row>
    <row r="95" s="54" customFormat="1" spans="1:8">
      <c r="A95" s="55"/>
      <c r="B95" s="55"/>
      <c r="C95" s="56"/>
      <c r="D95" s="55"/>
      <c r="E95" s="55"/>
      <c r="F95" s="57"/>
      <c r="G95" s="55"/>
      <c r="H95" s="55"/>
    </row>
    <row r="96" s="54" customFormat="1" spans="1:8">
      <c r="A96" s="55"/>
      <c r="B96" s="55"/>
      <c r="C96" s="56"/>
      <c r="D96" s="55"/>
      <c r="E96" s="55"/>
      <c r="F96" s="57"/>
      <c r="G96" s="55"/>
      <c r="H96" s="55"/>
    </row>
    <row r="97" s="54" customFormat="1" spans="1:8">
      <c r="A97" s="55"/>
      <c r="B97" s="55"/>
      <c r="C97" s="56"/>
      <c r="D97" s="55"/>
      <c r="E97" s="55"/>
      <c r="F97" s="57"/>
      <c r="G97" s="55"/>
      <c r="H97" s="55"/>
    </row>
    <row r="98" s="54" customFormat="1" spans="1:8">
      <c r="A98" s="55"/>
      <c r="B98" s="55"/>
      <c r="C98" s="56"/>
      <c r="D98" s="55"/>
      <c r="E98" s="55"/>
      <c r="F98" s="57"/>
      <c r="G98" s="55"/>
      <c r="H98" s="55"/>
    </row>
    <row r="99" s="54" customFormat="1" spans="1:8">
      <c r="A99" s="55"/>
      <c r="B99" s="55"/>
      <c r="C99" s="56"/>
      <c r="D99" s="55"/>
      <c r="E99" s="55"/>
      <c r="F99" s="57"/>
      <c r="G99" s="55"/>
      <c r="H99" s="55"/>
    </row>
    <row r="100" s="54" customFormat="1" spans="1:8">
      <c r="A100" s="55"/>
      <c r="B100" s="55"/>
      <c r="C100" s="56"/>
      <c r="D100" s="55"/>
      <c r="E100" s="55"/>
      <c r="F100" s="57"/>
      <c r="G100" s="55"/>
      <c r="H100" s="55"/>
    </row>
    <row r="101" s="54" customFormat="1" spans="1:8">
      <c r="A101" s="55"/>
      <c r="B101" s="55"/>
      <c r="C101" s="56"/>
      <c r="D101" s="55"/>
      <c r="E101" s="55"/>
      <c r="F101" s="57"/>
      <c r="G101" s="55"/>
      <c r="H101" s="55"/>
    </row>
    <row r="102" s="54" customFormat="1" spans="1:8">
      <c r="A102" s="55"/>
      <c r="B102" s="55"/>
      <c r="C102" s="56"/>
      <c r="D102" s="55"/>
      <c r="E102" s="55"/>
      <c r="F102" s="57"/>
      <c r="G102" s="55"/>
      <c r="H102" s="55"/>
    </row>
    <row r="103" s="54" customFormat="1" spans="1:8">
      <c r="A103" s="55"/>
      <c r="B103" s="55"/>
      <c r="C103" s="56"/>
      <c r="D103" s="55"/>
      <c r="E103" s="55"/>
      <c r="F103" s="57"/>
      <c r="G103" s="55"/>
      <c r="H103" s="55"/>
    </row>
    <row r="104" s="54" customFormat="1" spans="1:8">
      <c r="A104" s="55"/>
      <c r="B104" s="55"/>
      <c r="C104" s="56"/>
      <c r="D104" s="55"/>
      <c r="E104" s="55"/>
      <c r="F104" s="57"/>
      <c r="G104" s="55"/>
      <c r="H104" s="55"/>
    </row>
    <row r="105" s="54" customFormat="1" spans="1:8">
      <c r="A105" s="55"/>
      <c r="B105" s="55"/>
      <c r="C105" s="56"/>
      <c r="D105" s="55"/>
      <c r="E105" s="55"/>
      <c r="F105" s="57"/>
      <c r="G105" s="55"/>
      <c r="H105" s="55"/>
    </row>
    <row r="106" s="54" customFormat="1" spans="1:8">
      <c r="A106" s="55"/>
      <c r="B106" s="55"/>
      <c r="C106" s="56"/>
      <c r="D106" s="55"/>
      <c r="E106" s="55"/>
      <c r="F106" s="57"/>
      <c r="G106" s="55"/>
      <c r="H106" s="55"/>
    </row>
    <row r="107" s="54" customFormat="1" spans="1:8">
      <c r="A107" s="55"/>
      <c r="B107" s="55"/>
      <c r="C107" s="56"/>
      <c r="D107" s="55"/>
      <c r="E107" s="55"/>
      <c r="F107" s="57"/>
      <c r="G107" s="55"/>
      <c r="H107" s="55"/>
    </row>
    <row r="108" s="54" customFormat="1" spans="1:8">
      <c r="A108" s="55"/>
      <c r="B108" s="55"/>
      <c r="C108" s="56"/>
      <c r="D108" s="55"/>
      <c r="E108" s="55"/>
      <c r="F108" s="57"/>
      <c r="G108" s="55"/>
      <c r="H108" s="55"/>
    </row>
    <row r="109" s="54" customFormat="1" spans="1:8">
      <c r="A109" s="55"/>
      <c r="B109" s="55"/>
      <c r="C109" s="56"/>
      <c r="D109" s="55"/>
      <c r="E109" s="55"/>
      <c r="F109" s="57"/>
      <c r="G109" s="55"/>
      <c r="H109" s="55"/>
    </row>
    <row r="110" s="54" customFormat="1" spans="1:8">
      <c r="A110" s="55"/>
      <c r="B110" s="55"/>
      <c r="C110" s="56"/>
      <c r="D110" s="55"/>
      <c r="E110" s="55"/>
      <c r="F110" s="57"/>
      <c r="G110" s="55"/>
      <c r="H110" s="55"/>
    </row>
    <row r="111" s="54" customFormat="1" spans="1:8">
      <c r="A111" s="55"/>
      <c r="B111" s="55"/>
      <c r="C111" s="56"/>
      <c r="D111" s="55"/>
      <c r="E111" s="55"/>
      <c r="F111" s="57"/>
      <c r="G111" s="55"/>
      <c r="H111" s="55"/>
    </row>
    <row r="112" s="54" customFormat="1" spans="1:8">
      <c r="A112" s="55"/>
      <c r="B112" s="55"/>
      <c r="C112" s="56"/>
      <c r="D112" s="55"/>
      <c r="E112" s="55"/>
      <c r="F112" s="57"/>
      <c r="G112" s="55"/>
      <c r="H112" s="55"/>
    </row>
    <row r="113" s="54" customFormat="1" spans="1:8">
      <c r="A113" s="55"/>
      <c r="B113" s="55"/>
      <c r="C113" s="56"/>
      <c r="D113" s="55"/>
      <c r="E113" s="55"/>
      <c r="F113" s="57"/>
      <c r="G113" s="55"/>
      <c r="H113" s="55"/>
    </row>
    <row r="114" s="54" customFormat="1" spans="1:8">
      <c r="A114" s="55"/>
      <c r="B114" s="55"/>
      <c r="C114" s="56"/>
      <c r="D114" s="55"/>
      <c r="E114" s="55"/>
      <c r="F114" s="57"/>
      <c r="G114" s="55"/>
      <c r="H114" s="55"/>
    </row>
    <row r="115" s="54" customFormat="1" spans="1:8">
      <c r="A115" s="55"/>
      <c r="B115" s="55"/>
      <c r="C115" s="56"/>
      <c r="D115" s="55"/>
      <c r="E115" s="55"/>
      <c r="F115" s="57"/>
      <c r="G115" s="55"/>
      <c r="H115" s="55"/>
    </row>
    <row r="116" s="54" customFormat="1" spans="1:8">
      <c r="A116" s="55"/>
      <c r="B116" s="55"/>
      <c r="C116" s="56"/>
      <c r="D116" s="55"/>
      <c r="E116" s="55"/>
      <c r="F116" s="57"/>
      <c r="G116" s="55"/>
      <c r="H116" s="55"/>
    </row>
  </sheetData>
  <sheetProtection formatCells="0" formatColumns="0" formatRows="0"/>
  <mergeCells count="1">
    <mergeCell ref="A1:F1"/>
  </mergeCells>
  <printOptions horizontalCentered="1"/>
  <pageMargins left="0.31496062992126" right="0.31496062992126" top="0.551181102362205" bottom="0.551181102362205" header="0.31496062992126" footer="0.31496062992126"/>
  <pageSetup paperSize="9" orientation="landscape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showGridLines="0" workbookViewId="0">
      <selection activeCell="F26" sqref="F26"/>
    </sheetView>
  </sheetViews>
  <sheetFormatPr defaultColWidth="10" defaultRowHeight="31.5" customHeight="1" outlineLevelCol="5"/>
  <cols>
    <col min="1" max="1" width="10" style="32"/>
    <col min="2" max="2" width="16" style="32" customWidth="1"/>
    <col min="3" max="3" width="23.75" style="32" customWidth="1"/>
    <col min="4" max="4" width="24.875" style="32" customWidth="1"/>
    <col min="5" max="5" width="17.375" style="32" customWidth="1"/>
    <col min="6" max="6" width="77.5" style="32" customWidth="1"/>
    <col min="7" max="16384" width="10" style="32"/>
  </cols>
  <sheetData>
    <row r="1" customHeight="1" spans="1:6">
      <c r="A1" s="33" t="s">
        <v>1438</v>
      </c>
      <c r="B1" s="33"/>
      <c r="C1" s="33"/>
      <c r="D1" s="33"/>
      <c r="E1" s="33"/>
      <c r="F1" s="33"/>
    </row>
    <row r="2" customHeight="1" spans="1:6">
      <c r="A2" s="34"/>
      <c r="B2" s="35"/>
      <c r="C2" s="36"/>
      <c r="D2" s="36"/>
      <c r="E2" s="35"/>
      <c r="F2" s="37" t="s">
        <v>1</v>
      </c>
    </row>
    <row r="3" customHeight="1" spans="1:6">
      <c r="A3" s="38" t="s">
        <v>965</v>
      </c>
      <c r="B3" s="39" t="s">
        <v>1358</v>
      </c>
      <c r="C3" s="40" t="s">
        <v>1359</v>
      </c>
      <c r="D3" s="39" t="s">
        <v>966</v>
      </c>
      <c r="E3" s="41" t="s">
        <v>1360</v>
      </c>
      <c r="F3" s="42" t="s">
        <v>1361</v>
      </c>
    </row>
    <row r="4" customHeight="1" spans="1:6">
      <c r="A4" s="14">
        <v>1</v>
      </c>
      <c r="B4" s="522" t="s">
        <v>1378</v>
      </c>
      <c r="C4" s="43" t="s">
        <v>1379</v>
      </c>
      <c r="D4" s="43" t="s">
        <v>1439</v>
      </c>
      <c r="E4" s="44">
        <v>700</v>
      </c>
      <c r="F4" s="43" t="s">
        <v>1440</v>
      </c>
    </row>
    <row r="5" customHeight="1" spans="1:6">
      <c r="A5" s="14">
        <v>2</v>
      </c>
      <c r="B5" s="522" t="s">
        <v>1441</v>
      </c>
      <c r="C5" s="16" t="s">
        <v>1442</v>
      </c>
      <c r="D5" s="43" t="s">
        <v>1443</v>
      </c>
      <c r="E5" s="15">
        <v>6485</v>
      </c>
      <c r="F5" s="43" t="s">
        <v>1444</v>
      </c>
    </row>
    <row r="6" customHeight="1" spans="1:6">
      <c r="A6" s="14">
        <v>3</v>
      </c>
      <c r="B6" s="522" t="s">
        <v>1441</v>
      </c>
      <c r="C6" s="16" t="s">
        <v>1442</v>
      </c>
      <c r="D6" s="43" t="s">
        <v>1445</v>
      </c>
      <c r="E6" s="15">
        <v>2000</v>
      </c>
      <c r="F6" s="45" t="s">
        <v>1446</v>
      </c>
    </row>
    <row r="7" customHeight="1" spans="1:6">
      <c r="A7" s="14">
        <v>4</v>
      </c>
      <c r="B7" s="522" t="s">
        <v>1441</v>
      </c>
      <c r="C7" s="16" t="s">
        <v>1442</v>
      </c>
      <c r="D7" s="43" t="s">
        <v>1447</v>
      </c>
      <c r="E7" s="15">
        <v>14350</v>
      </c>
      <c r="F7" s="45" t="s">
        <v>1448</v>
      </c>
    </row>
    <row r="8" customHeight="1" spans="1:6">
      <c r="A8" s="14">
        <v>5</v>
      </c>
      <c r="B8" s="522" t="s">
        <v>1441</v>
      </c>
      <c r="C8" s="16" t="s">
        <v>1442</v>
      </c>
      <c r="D8" s="43" t="s">
        <v>1449</v>
      </c>
      <c r="E8" s="15">
        <v>6054.1</v>
      </c>
      <c r="F8" s="45" t="s">
        <v>1450</v>
      </c>
    </row>
    <row r="9" customHeight="1" spans="1:6">
      <c r="A9" s="14">
        <v>6</v>
      </c>
      <c r="B9" s="522" t="s">
        <v>1441</v>
      </c>
      <c r="C9" s="16" t="s">
        <v>1442</v>
      </c>
      <c r="D9" s="43" t="s">
        <v>1451</v>
      </c>
      <c r="E9" s="15">
        <v>15000</v>
      </c>
      <c r="F9" s="45" t="s">
        <v>1452</v>
      </c>
    </row>
    <row r="10" customHeight="1" spans="1:6">
      <c r="A10" s="14">
        <v>7</v>
      </c>
      <c r="B10" s="522" t="s">
        <v>1453</v>
      </c>
      <c r="C10" s="16" t="s">
        <v>1454</v>
      </c>
      <c r="D10" s="43" t="s">
        <v>1455</v>
      </c>
      <c r="E10" s="15">
        <v>2000</v>
      </c>
      <c r="F10" s="45" t="s">
        <v>1456</v>
      </c>
    </row>
    <row r="11" customHeight="1" spans="1:6">
      <c r="A11" s="14">
        <v>8</v>
      </c>
      <c r="B11" s="522" t="s">
        <v>1453</v>
      </c>
      <c r="C11" s="16" t="s">
        <v>1454</v>
      </c>
      <c r="D11" s="16" t="s">
        <v>1457</v>
      </c>
      <c r="E11" s="15">
        <v>270.26</v>
      </c>
      <c r="F11" s="45" t="s">
        <v>1458</v>
      </c>
    </row>
    <row r="12" customHeight="1" spans="1:6">
      <c r="A12" s="14">
        <v>9</v>
      </c>
      <c r="B12" s="522" t="s">
        <v>1459</v>
      </c>
      <c r="C12" s="16" t="s">
        <v>1460</v>
      </c>
      <c r="D12" s="16" t="s">
        <v>1461</v>
      </c>
      <c r="E12" s="15">
        <v>3870</v>
      </c>
      <c r="F12" s="45" t="s">
        <v>1462</v>
      </c>
    </row>
    <row r="13" customHeight="1" spans="1:6">
      <c r="A13" s="14">
        <v>10</v>
      </c>
      <c r="B13" s="522" t="s">
        <v>1459</v>
      </c>
      <c r="C13" s="16" t="s">
        <v>1460</v>
      </c>
      <c r="D13" s="16" t="s">
        <v>1463</v>
      </c>
      <c r="E13" s="15">
        <v>1657</v>
      </c>
      <c r="F13" s="45" t="s">
        <v>1464</v>
      </c>
    </row>
    <row r="14" customHeight="1" spans="1:6">
      <c r="A14" s="14">
        <v>11</v>
      </c>
      <c r="B14" s="522" t="s">
        <v>1459</v>
      </c>
      <c r="C14" s="16" t="s">
        <v>1460</v>
      </c>
      <c r="D14" s="16" t="s">
        <v>1465</v>
      </c>
      <c r="E14" s="15">
        <v>1693</v>
      </c>
      <c r="F14" s="43" t="s">
        <v>1466</v>
      </c>
    </row>
    <row r="15" customHeight="1" spans="1:6">
      <c r="A15" s="14">
        <v>12</v>
      </c>
      <c r="B15" s="522" t="s">
        <v>1467</v>
      </c>
      <c r="C15" s="16" t="s">
        <v>1468</v>
      </c>
      <c r="D15" s="16" t="s">
        <v>1469</v>
      </c>
      <c r="E15" s="15">
        <v>1500</v>
      </c>
      <c r="F15" s="43" t="s">
        <v>1470</v>
      </c>
    </row>
    <row r="16" customHeight="1" spans="1:6">
      <c r="A16" s="14">
        <v>13</v>
      </c>
      <c r="B16" s="522" t="s">
        <v>1467</v>
      </c>
      <c r="C16" s="16" t="s">
        <v>1468</v>
      </c>
      <c r="D16" s="16" t="s">
        <v>1471</v>
      </c>
      <c r="E16" s="15">
        <v>7820.39</v>
      </c>
      <c r="F16" s="43" t="s">
        <v>1472</v>
      </c>
    </row>
    <row r="17" customHeight="1" spans="1:6">
      <c r="A17" s="14">
        <v>14</v>
      </c>
      <c r="B17" s="522" t="s">
        <v>1430</v>
      </c>
      <c r="C17" s="16" t="s">
        <v>1431</v>
      </c>
      <c r="D17" s="16" t="s">
        <v>1473</v>
      </c>
      <c r="E17" s="15">
        <v>1000</v>
      </c>
      <c r="F17" s="43" t="s">
        <v>1474</v>
      </c>
    </row>
    <row r="18" ht="54" spans="1:6">
      <c r="A18" s="14">
        <v>15</v>
      </c>
      <c r="B18" s="522" t="s">
        <v>1430</v>
      </c>
      <c r="C18" s="16" t="s">
        <v>1431</v>
      </c>
      <c r="D18" s="16" t="s">
        <v>1475</v>
      </c>
      <c r="E18" s="15">
        <v>528.2</v>
      </c>
      <c r="F18" s="43" t="s">
        <v>1476</v>
      </c>
    </row>
    <row r="19" customHeight="1" spans="1:6">
      <c r="A19" s="46" t="s">
        <v>869</v>
      </c>
      <c r="B19" s="47"/>
      <c r="C19" s="47"/>
      <c r="D19" s="48"/>
      <c r="E19" s="49">
        <f>SUM(E4:E18)</f>
        <v>64927.95</v>
      </c>
      <c r="F19" s="50"/>
    </row>
  </sheetData>
  <mergeCells count="2">
    <mergeCell ref="A1:F1"/>
    <mergeCell ref="A19:D19"/>
  </mergeCells>
  <pageMargins left="0.393700787401575" right="0.31496062992126" top="0.551181102362205" bottom="0.748031496062992" header="0.31496062992126" footer="0.31496062992126"/>
  <pageSetup paperSize="9" orientation="landscape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E4" sqref="E4"/>
    </sheetView>
  </sheetViews>
  <sheetFormatPr defaultColWidth="9" defaultRowHeight="14.25" outlineLevelRow="4" outlineLevelCol="5"/>
  <cols>
    <col min="1" max="1" width="13.125" style="25" customWidth="1"/>
    <col min="2" max="3" width="16.375" style="25" customWidth="1"/>
    <col min="4" max="5" width="13.125" style="25" customWidth="1"/>
    <col min="6" max="6" width="29.75" style="25" customWidth="1"/>
    <col min="7" max="16384" width="9" style="25"/>
  </cols>
  <sheetData>
    <row r="1" ht="45" customHeight="1" spans="1:6">
      <c r="A1" s="26" t="s">
        <v>1477</v>
      </c>
      <c r="B1" s="26"/>
      <c r="C1" s="26"/>
      <c r="D1" s="26"/>
      <c r="E1" s="26"/>
      <c r="F1" s="26"/>
    </row>
    <row r="2" ht="20.25" spans="1:6">
      <c r="A2" s="8"/>
      <c r="B2" s="8"/>
      <c r="C2" s="8"/>
      <c r="D2" s="8"/>
      <c r="E2" s="8"/>
      <c r="F2" s="9" t="s">
        <v>1</v>
      </c>
    </row>
    <row r="3" ht="37.5" spans="1:6">
      <c r="A3" s="27" t="s">
        <v>965</v>
      </c>
      <c r="B3" s="11" t="s">
        <v>1478</v>
      </c>
      <c r="C3" s="11" t="s">
        <v>1359</v>
      </c>
      <c r="D3" s="11" t="s">
        <v>966</v>
      </c>
      <c r="E3" s="12" t="s">
        <v>1360</v>
      </c>
      <c r="F3" s="11" t="s">
        <v>1361</v>
      </c>
    </row>
    <row r="4" ht="144" customHeight="1" spans="1:6">
      <c r="A4" s="13">
        <v>1</v>
      </c>
      <c r="B4" s="522" t="s">
        <v>1479</v>
      </c>
      <c r="C4" s="14" t="s">
        <v>1480</v>
      </c>
      <c r="D4" s="14" t="s">
        <v>1481</v>
      </c>
      <c r="E4" s="15">
        <v>172</v>
      </c>
      <c r="F4" s="16" t="s">
        <v>1482</v>
      </c>
    </row>
    <row r="5" ht="21" customHeight="1" spans="1:6">
      <c r="A5" s="28" t="s">
        <v>869</v>
      </c>
      <c r="B5" s="29"/>
      <c r="C5" s="29"/>
      <c r="D5" s="29"/>
      <c r="E5" s="30">
        <f>SUM(E4:E4)</f>
        <v>172</v>
      </c>
      <c r="F5" s="31"/>
    </row>
  </sheetData>
  <mergeCells count="2">
    <mergeCell ref="A1:F1"/>
    <mergeCell ref="A5:D5"/>
  </mergeCells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showGridLines="0" workbookViewId="0">
      <selection activeCell="G12" sqref="G12"/>
    </sheetView>
  </sheetViews>
  <sheetFormatPr defaultColWidth="9" defaultRowHeight="13.5" outlineLevelRow="5" outlineLevelCol="5"/>
  <cols>
    <col min="1" max="1" width="5.875" style="5" customWidth="1"/>
    <col min="2" max="2" width="8" style="4" customWidth="1"/>
    <col min="3" max="3" width="24" style="4" customWidth="1"/>
    <col min="4" max="4" width="20.375" style="4" customWidth="1"/>
    <col min="5" max="5" width="15" style="4" customWidth="1"/>
    <col min="6" max="6" width="63.375" style="4" customWidth="1"/>
    <col min="7" max="16384" width="9" style="4"/>
  </cols>
  <sheetData>
    <row r="1" s="1" customFormat="1" ht="51" customHeight="1" spans="1:6">
      <c r="A1" s="6" t="s">
        <v>1483</v>
      </c>
      <c r="B1" s="6"/>
      <c r="C1" s="6"/>
      <c r="D1" s="6"/>
      <c r="E1" s="6"/>
      <c r="F1" s="6"/>
    </row>
    <row r="2" s="1" customFormat="1" ht="21" customHeight="1" spans="1:6">
      <c r="A2" s="7"/>
      <c r="B2" s="8"/>
      <c r="C2" s="8"/>
      <c r="D2" s="8"/>
      <c r="E2" s="8"/>
      <c r="F2" s="9" t="s">
        <v>1</v>
      </c>
    </row>
    <row r="3" s="2" customFormat="1" ht="47.1" customHeight="1" spans="1:6">
      <c r="A3" s="10" t="s">
        <v>965</v>
      </c>
      <c r="B3" s="11" t="s">
        <v>1478</v>
      </c>
      <c r="C3" s="11" t="s">
        <v>1359</v>
      </c>
      <c r="D3" s="11" t="s">
        <v>966</v>
      </c>
      <c r="E3" s="12" t="s">
        <v>1360</v>
      </c>
      <c r="F3" s="11" t="s">
        <v>1361</v>
      </c>
    </row>
    <row r="4" s="3" customFormat="1" ht="42" customHeight="1" spans="1:6">
      <c r="A4" s="13">
        <v>1</v>
      </c>
      <c r="B4" s="522" t="s">
        <v>1484</v>
      </c>
      <c r="C4" s="14" t="s">
        <v>1485</v>
      </c>
      <c r="D4" s="14" t="s">
        <v>1486</v>
      </c>
      <c r="E4" s="15">
        <v>536.03</v>
      </c>
      <c r="F4" s="16" t="s">
        <v>1487</v>
      </c>
    </row>
    <row r="5" s="3" customFormat="1" ht="99" customHeight="1" spans="1:6">
      <c r="A5" s="17">
        <v>2</v>
      </c>
      <c r="B5" s="522" t="s">
        <v>1484</v>
      </c>
      <c r="C5" s="18" t="s">
        <v>1485</v>
      </c>
      <c r="D5" s="19" t="s">
        <v>1488</v>
      </c>
      <c r="E5" s="20">
        <v>99.04</v>
      </c>
      <c r="F5" s="21" t="s">
        <v>1489</v>
      </c>
    </row>
    <row r="6" s="4" customFormat="1" ht="38.1" customHeight="1" spans="1:6">
      <c r="A6" s="22" t="s">
        <v>869</v>
      </c>
      <c r="B6" s="22"/>
      <c r="C6" s="22"/>
      <c r="D6" s="22"/>
      <c r="E6" s="23">
        <f>SUM(E4:E5)</f>
        <v>635.07</v>
      </c>
      <c r="F6" s="24"/>
    </row>
  </sheetData>
  <mergeCells count="2">
    <mergeCell ref="A1:F1"/>
    <mergeCell ref="A6:D6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allowEditUser xmlns="https://web.wps.cn/et/2018/main" xmlns:s="http://schemas.openxmlformats.org/spreadsheetml/2006/main" hasInvisiblePropRange="0">
  <rangeList sheetStid="41" master="" otherUserPermission="visible"/>
  <rangeList sheetStid="3" master="" otherUserPermission="visible"/>
  <rangeList sheetStid="67" master="" otherUserPermission="visible"/>
  <rangeList sheetStid="2" master="" otherUserPermission="visible"/>
  <rangeList sheetStid="52" master="" otherUserPermission="visible"/>
  <rangeList sheetStid="53" master="" otherUserPermission="visible"/>
  <rangeList sheetStid="54" master="" otherUserPermission="visible"/>
  <rangeList sheetStid="44" master="" otherUserPermission="visible"/>
  <rangeList sheetStid="6" master="" otherUserPermission="visible"/>
  <rangeList sheetStid="7" master="" otherUserPermission="visible">
    <arrUserId title="区域2" rangeCreator="" othersAccessPermission="edit"/>
    <arrUserId title="区域2_1" rangeCreator="" othersAccessPermission="edit"/>
    <arrUserId title="区域2_2" rangeCreator="" othersAccessPermission="edit"/>
    <arrUserId title="区域2_3" rangeCreator="" othersAccessPermission="edit"/>
    <arrUserId title="区域2_4" rangeCreator="" othersAccessPermission="edit"/>
    <arrUserId title="区域2_5" rangeCreator="" othersAccessPermission="edit"/>
    <arrUserId title="区域1" rangeCreator="" othersAccessPermission="edit"/>
  </rangeList>
  <rangeList sheetStid="55" master="" otherUserPermission="visible"/>
  <rangeList sheetStid="71" master="" otherUserPermission="visible"/>
  <rangeList sheetStid="73" master="" otherUserPermission="visible"/>
  <rangeList sheetStid="68" master="" otherUserPermission="visible"/>
  <rangeList sheetStid="72" master="" otherUserPermission="visible"/>
  <rangeList sheetStid="56" master="" otherUserPermission="visible"/>
  <rangeList sheetStid="33" master="" otherUserPermission="visible"/>
  <rangeList sheetStid="57" master="" otherUserPermission="visible">
    <arrUserId title="区域2" rangeCreator="" othersAccessPermission="edit"/>
    <arrUserId title="区域2_1" rangeCreator="" othersAccessPermission="edit"/>
    <arrUserId title="区域2_2" rangeCreator="" othersAccessPermission="edit"/>
    <arrUserId title="区域2_3" rangeCreator="" othersAccessPermission="edit"/>
    <arrUserId title="区域2_4" rangeCreator="" othersAccessPermission="edit"/>
    <arrUserId title="区域2_5" rangeCreator="" othersAccessPermission="edit"/>
  </rangeList>
  <rangeList sheetStid="58" master="" otherUserPermission="visible"/>
  <rangeList sheetStid="18" master="" otherUserPermission="visible"/>
  <rangeList sheetStid="19" master="" otherUserPermission="visible"/>
  <rangeList sheetStid="20" master="" otherUserPermission="visible"/>
  <rangeList sheetStid="65" master="" otherUserPermission="visible"/>
  <rangeList sheetStid="59" master="" otherUserPermission="visible"/>
  <rangeList sheetStid="21" master="" otherUserPermission="visible"/>
  <rangeList sheetStid="37" master="" otherUserPermission="visible"/>
  <rangeList sheetStid="38" master="" otherUserPermission="visible"/>
  <rangeList sheetStid="39" master="" otherUserPermission="visible"/>
  <rangeList sheetStid="51" master="" otherUserPermission="visible"/>
  <rangeList sheetStid="49" master="" otherUserPermission="visible"/>
  <rangeList sheetStid="34" master="" otherUserPermission="visible"/>
  <rangeList sheetStid="36" master="" otherUserPermission="visible"/>
  <rangeList sheetStid="46" master="" otherUserPermission="visible"/>
  <rangeList sheetStid="47" master="" otherUserPermission="visible"/>
  <rangeList sheetStid="48" master="" otherUserPermission="visible"/>
  <rangeList sheetStid="74" master="" otherUserPermission="visible"/>
  <rangeList sheetStid="75" master="" otherUserPermission="visible"/>
  <rangeList sheetStid="76" master="" otherUserPermission="visible"/>
  <rangeList sheetStid="77" master="" otherUserPermission="visible"/>
</allowEditUser>
</file>

<file path=customXml/item2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39</vt:i4>
      </vt:variant>
    </vt:vector>
  </HeadingPairs>
  <TitlesOfParts>
    <vt:vector size="39" baseType="lpstr">
      <vt:lpstr>一般公共预算收入表</vt:lpstr>
      <vt:lpstr>一般公共预算支出表</vt:lpstr>
      <vt:lpstr>区本级一般公共预算收支预算总表</vt:lpstr>
      <vt:lpstr>区本级一般公共预算收入表</vt:lpstr>
      <vt:lpstr>区本级一般公共预算支出表 </vt:lpstr>
      <vt:lpstr>区本级一般公共预算支出明细表（按功能分类）</vt:lpstr>
      <vt:lpstr>区本级一般公共预算基本支出明细表（按经济分类）</vt:lpstr>
      <vt:lpstr>区本级一般公共预算“三公”经费预算表</vt:lpstr>
      <vt:lpstr>一般公共预算返还性收入和转移支付（分地区）</vt:lpstr>
      <vt:lpstr>一般公共预算返还性收入和转移支付（分项目）</vt:lpstr>
      <vt:lpstr>一般公共预算上级提前告知转移支付明细表</vt:lpstr>
      <vt:lpstr>政府性基金预算收入表</vt:lpstr>
      <vt:lpstr>政府性基金预算支出表</vt:lpstr>
      <vt:lpstr>区本级政府性基金预算收支总表</vt:lpstr>
      <vt:lpstr>区本级政府性基金预算收入表</vt:lpstr>
      <vt:lpstr>区本级政府性基金预算支出表</vt:lpstr>
      <vt:lpstr>政府性基金预算转移支付表（分地区）</vt:lpstr>
      <vt:lpstr>政府性基金预算转移支付表（分项目）</vt:lpstr>
      <vt:lpstr>政府性基金预算上级提前告知转移支付明细表</vt:lpstr>
      <vt:lpstr>国有资本经营预算收支总表</vt:lpstr>
      <vt:lpstr>国有资本经营预算收入表</vt:lpstr>
      <vt:lpstr>国有资本经营预算支出表</vt:lpstr>
      <vt:lpstr>区本级国有资本经营预算收入表</vt:lpstr>
      <vt:lpstr>区本级国有资本经营预算支出表</vt:lpstr>
      <vt:lpstr>国有资本经营预算转移支付表</vt:lpstr>
      <vt:lpstr>社会保险基金预算收支表</vt:lpstr>
      <vt:lpstr>社会保险基金收入表</vt:lpstr>
      <vt:lpstr>社会保险基金支出表</vt:lpstr>
      <vt:lpstr>社会保险基金支出明细表</vt:lpstr>
      <vt:lpstr>社会保险基金结余预算表</vt:lpstr>
      <vt:lpstr>政府一般债务限额及余额情况表</vt:lpstr>
      <vt:lpstr>政府专项债务限额及余额情况表</vt:lpstr>
      <vt:lpstr>地方政府一般债务余额情况表</vt:lpstr>
      <vt:lpstr>地方政府专项债务余额情况表</vt:lpstr>
      <vt:lpstr>地方政府债券发行及还本付息情况表</vt:lpstr>
      <vt:lpstr>重点预算项目支出绩效目标明细表（一般公共预算）</vt:lpstr>
      <vt:lpstr>重点预算项目支出绩效目标明细表（政府性基金）</vt:lpstr>
      <vt:lpstr>重点预算项目支出绩效目标明细表（国有资本经营预算）</vt:lpstr>
      <vt:lpstr>重点预算项目支出绩效目标明细表（社会保险基金）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Mei</cp:lastModifiedBy>
  <dcterms:created xsi:type="dcterms:W3CDTF">2017-01-11T08:43:00Z</dcterms:created>
  <cp:lastPrinted>2022-04-29T08:55:00Z</cp:lastPrinted>
  <dcterms:modified xsi:type="dcterms:W3CDTF">2026-03-19T09:40:02Z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CCBFBD19113748B68E092C4D40287D6A_13</vt:lpwstr>
  </property>
  <property fmtid="{D5CDD505-2E9C-101B-9397-08002B2CF9AE}" pid="4" name="CalculationRule">
    <vt:i4>0</vt:i4>
  </property>
</Properties>
</file>