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30" windowHeight="10500" tabRatio="924" firstSheet="10" activeTab="10"/>
  </bookViews>
  <sheets>
    <sheet name="一般公共预算收入表" sheetId="41" r:id="rId1"/>
    <sheet name="一般公共预算支出表" sheetId="29" r:id="rId2"/>
    <sheet name="表二3 一般公共预算支出表" sheetId="39" state="hidden" r:id="rId3"/>
    <sheet name="一般公共预算本级支出表" sheetId="38" r:id="rId4"/>
    <sheet name="一般公共预算本级基本支出表" sheetId="43" r:id="rId5"/>
    <sheet name="一般公共预算税收返还和转移支付表" sheetId="42" r:id="rId6"/>
    <sheet name="一般性及专项转移支付表" sheetId="52" r:id="rId7"/>
    <sheet name="三公经费" sheetId="40" r:id="rId8"/>
    <sheet name="政府一般债务限额及余额表" sheetId="46" r:id="rId9"/>
    <sheet name="政府性基金收入表" sheetId="36" r:id="rId10"/>
    <sheet name="政府性基金支出表" sheetId="44" r:id="rId11"/>
    <sheet name="政府性基金转移支付表" sheetId="45" r:id="rId12"/>
    <sheet name="政府专项债务限额及余额表" sheetId="47" r:id="rId13"/>
    <sheet name="社保基金收入预算表" sheetId="35" r:id="rId14"/>
    <sheet name="社保基金支出预算表" sheetId="26" r:id="rId15"/>
    <sheet name="国有资本经营预算收入表" sheetId="48" r:id="rId16"/>
    <sheet name="国有资本经营预算支出表" sheetId="49" r:id="rId17"/>
    <sheet name="国有资本经营预算转移支付表" sheetId="50" r:id="rId18"/>
    <sheet name="预算调整报表" sheetId="51" r:id="rId19"/>
    <sheet name="一般公共预算税收返还分地区" sheetId="53" r:id="rId20"/>
    <sheet name="一般公共预算一般性转移支付分地区" sheetId="54" r:id="rId21"/>
    <sheet name="一般公共预算专项转移支付分地区、分项目" sheetId="55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>#N/A</definedName>
    <definedName name="\d" localSheetId="3">#REF!</definedName>
    <definedName name="\d">#REF!</definedName>
    <definedName name="\P" localSheetId="3">#REF!</definedName>
    <definedName name="\P">#REF!</definedName>
    <definedName name="\q" localSheetId="3">[1]国家!#REF!</definedName>
    <definedName name="\q">[1]国家!#REF!</definedName>
    <definedName name="\r">#N/A</definedName>
    <definedName name="\x" localSheetId="3">#REF!</definedName>
    <definedName name="\x">#REF!</definedName>
    <definedName name="\z">#N/A</definedName>
    <definedName name="__xlfn.COUNTIFS" hidden="1">#NAME?</definedName>
    <definedName name="_1" localSheetId="3">#REF!</definedName>
    <definedName name="_1">#REF!</definedName>
    <definedName name="_d" localSheetId="3">#REF!</definedName>
    <definedName name="_d">#REF!</definedName>
    <definedName name="_f" localSheetId="3">#REF!</definedName>
    <definedName name="_f">#REF!</definedName>
    <definedName name="_Fill" hidden="1">#REF!</definedName>
    <definedName name="_i" localSheetId="3">#REF!</definedName>
    <definedName name="_i">#REF!</definedName>
    <definedName name="_j">#REF!</definedName>
    <definedName name="_Key1" hidden="1">#REF!</definedName>
    <definedName name="_l">[2]四月份月报!#REF!</definedName>
    <definedName name="_o">'[3]C01-1'!#REF!</definedName>
    <definedName name="_Order1" hidden="1">255</definedName>
    <definedName name="_Order2" hidden="1">255</definedName>
    <definedName name="_p">#REF!</definedName>
    <definedName name="_Sort" localSheetId="3" hidden="1">#REF!</definedName>
    <definedName name="_Sort" hidden="1">#REF!</definedName>
    <definedName name="_u" localSheetId="3">#REF!</definedName>
    <definedName name="_u">#REF!</definedName>
    <definedName name="_y" localSheetId="3">'[4]C01-1'!#REF!</definedName>
    <definedName name="_y">'[5]C01-1'!#REF!</definedName>
    <definedName name="A">#N/A</definedName>
    <definedName name="aa" localSheetId="3">#REF!</definedName>
    <definedName name="aa">#REF!</definedName>
    <definedName name="aaa" localSheetId="3">[6]中央!#REF!</definedName>
    <definedName name="aaa">[7]中央!#REF!</definedName>
    <definedName name="aaaagfdsafsd">#N/A</definedName>
    <definedName name="ABC" localSheetId="3">#REF!</definedName>
    <definedName name="ABC">#REF!</definedName>
    <definedName name="ABD" localSheetId="3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 localSheetId="3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3">#REF!</definedName>
    <definedName name="data">#REF!</definedName>
    <definedName name="Database" localSheetId="3" hidden="1">#REF!</definedName>
    <definedName name="Database" hidden="1">#REF!</definedName>
    <definedName name="database2" localSheetId="3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'[8]P1012001'!$A$6:$E$117</definedName>
    <definedName name="gxxe20032">'[8]P1012001'!$A$6:$E$117</definedName>
    <definedName name="hhh" localSheetId="3">'[9]Mp-team 1'!#REF!</definedName>
    <definedName name="hhh">'[10]Mp-team 1'!#REF!</definedName>
    <definedName name="hhhh" localSheetId="3">#REF!</definedName>
    <definedName name="hhhh">#REF!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 localSheetId="3">#REF!</definedName>
    <definedName name="kkkk">#REF!</definedName>
    <definedName name="_xlnm.Print_Area" localSheetId="13">社保基金收入预算表!$A$1:$E$26</definedName>
    <definedName name="_xlnm.Print_Area" localSheetId="1">一般公共预算支出表!$A$1:$G$27</definedName>
    <definedName name="_xlnm.Print_Area" localSheetId="3">一般公共预算本级支出表!$A$1:$H$678</definedName>
    <definedName name="_xlnm.Print_Area" hidden="1">#N/A</definedName>
    <definedName name="Print_Area_MI" localSheetId="3">#REF!</definedName>
    <definedName name="Print_Area_MI">#REF!</definedName>
    <definedName name="_xlnm.Print_Titles" localSheetId="3">一般公共预算本级支出表!$2:$4</definedName>
    <definedName name="_xlnm.Print_Titles" hidden="1">#N/A</definedName>
    <definedName name="s" localSheetId="3">#REF!</definedName>
    <definedName name="s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heet1" localSheetId="3">#REF!</definedName>
    <definedName name="Sheet1">#REF!</definedName>
    <definedName name="Sheet10" localSheetId="3">#REF!</definedName>
    <definedName name="Sheet10">#REF!</definedName>
    <definedName name="Sheet11">#REF!</definedName>
    <definedName name="Sheet12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sfafag">#N/A</definedName>
    <definedName name="UFPrn20010712083924">#REF!</definedName>
    <definedName name="UFPrn20020224093130">#REF!</definedName>
    <definedName name="UFPrn20020224094757">#REF!</definedName>
    <definedName name="UFPrn20020224101302">#REF!</definedName>
    <definedName name="UFPrn20020224101600">#REF!</definedName>
    <definedName name="UFPrn20020228143318">#REF!</definedName>
    <definedName name="UFPrn20020303094007">#REF!</definedName>
    <definedName name="安徽">#REF!</definedName>
    <definedName name="北京">#REF!</definedName>
    <definedName name="备___注">#REF!</definedName>
    <definedName name="财政供养">#REF!</definedName>
    <definedName name="处室">#REF!</definedName>
    <definedName name="存货合计">#REF!</definedName>
    <definedName name="存货明细">#REF!</definedName>
    <definedName name="大多数">[11]XL4Poppy!$A$15</definedName>
    <definedName name="大连" localSheetId="3">#REF!</definedName>
    <definedName name="大连">#REF!</definedName>
    <definedName name="地区名称" localSheetId="3">#REF!</definedName>
    <definedName name="地区名称">#REF!</definedName>
    <definedName name="第三批">#N/A</definedName>
    <definedName name="福建" localSheetId="3">#REF!</definedName>
    <definedName name="福建">#REF!</definedName>
    <definedName name="福建地区" localSheetId="3">#REF!</definedName>
    <definedName name="福建地区">#REF!</definedName>
    <definedName name="广东" localSheetId="3">#REF!</definedName>
    <definedName name="广东">#REF!</definedName>
    <definedName name="广东地区">#REF!</definedName>
    <definedName name="广西">#REF!</definedName>
    <definedName name="贵州">#REF!</definedName>
    <definedName name="海南">#REF!</definedName>
    <definedName name="合___计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吉林">#REF!</definedName>
    <definedName name="江苏">#REF!</definedName>
    <definedName name="江西">#REF!</definedName>
    <definedName name="金额">#REF!</definedName>
    <definedName name="전">#REF!</definedName>
    <definedName name="주택사업본부">#REF!</definedName>
    <definedName name="科目">#REF!</definedName>
    <definedName name="철구사업본부">#REF!</definedName>
    <definedName name="类型">#REF!</definedName>
    <definedName name="凉山州">#REF!</definedName>
    <definedName name="两个">#N/A</definedName>
    <definedName name="辽宁" localSheetId="3">#REF!</definedName>
    <definedName name="辽宁">#REF!</definedName>
    <definedName name="辽宁地区" localSheetId="3">#REF!</definedName>
    <definedName name="辽宁地区">#REF!</definedName>
    <definedName name="内蒙" localSheetId="3">#REF!</definedName>
    <definedName name="内蒙">#REF!</definedName>
    <definedName name="宁波">#REF!</definedName>
    <definedName name="宁夏">#REF!</definedName>
    <definedName name="青岛">#REF!</definedName>
    <definedName name="青海">#REF!</definedName>
    <definedName name="全额差额比例">'[3]C01-1'!#REF!</definedName>
    <definedName name="全国收入累计">#N/A</definedName>
    <definedName name="日工资" localSheetId="3">#REF!</definedName>
    <definedName name="日工资">#REF!</definedName>
    <definedName name="山东" localSheetId="3">#REF!</definedName>
    <definedName name="山东">#REF!</definedName>
    <definedName name="山东地区" localSheetId="3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否">#REF!</definedName>
    <definedName name="税收返还1">#REF!</definedName>
    <definedName name="四川">#REF!</definedName>
    <definedName name="四季度" localSheetId="3">'[4]C01-1'!#REF!</definedName>
    <definedName name="四季度">'[5]C01-1'!#REF!</definedName>
    <definedName name="索引号" localSheetId="3">#REF!</definedName>
    <definedName name="索引号">#REF!</definedName>
    <definedName name="天津" localSheetId="3">#REF!</definedName>
    <definedName name="天津">#REF!</definedName>
    <definedName name="未审合计" localSheetId="3">#REF!</definedName>
    <definedName name="未审合计">#REF!</definedName>
    <definedName name="未审数">#REF!</definedName>
    <definedName name="位次d">[2]四月份月报!#REF!</definedName>
    <definedName name="西藏" localSheetId="3">#REF!</definedName>
    <definedName name="西藏">#REF!</definedName>
    <definedName name="厦门" localSheetId="3">#REF!</definedName>
    <definedName name="厦门">#REF!</definedName>
    <definedName name="新疆" localSheetId="3">#REF!</definedName>
    <definedName name="新疆">#REF!</definedName>
    <definedName name="性别">[12]基础编码!$H$2:$H$3</definedName>
    <definedName name="学历">[12]基础编码!$S$2:$S$9</definedName>
    <definedName name="硬性支出">#N/A</definedName>
    <definedName name="硬性支出12" localSheetId="3">#REF!</definedName>
    <definedName name="硬性支出12">#REF!</definedName>
    <definedName name="云南" localSheetId="3">#REF!</definedName>
    <definedName name="云南">#REF!</definedName>
    <definedName name="浙江" localSheetId="3">#REF!</definedName>
    <definedName name="浙江">#REF!</definedName>
    <definedName name="浙江地区">#REF!</definedName>
    <definedName name="重庆">#REF!</definedName>
  </definedNames>
  <calcPr calcId="144525"/>
</workbook>
</file>

<file path=xl/comments1.xml><?xml version="1.0" encoding="utf-8"?>
<comments xmlns="http://schemas.openxmlformats.org/spreadsheetml/2006/main">
  <authors>
    <author>lduser1</author>
    <author>Lenovo User</author>
  </authors>
  <commentList>
    <comment ref="A39" authorId="0">
      <text>
        <r>
          <rPr>
            <b/>
            <sz val="9"/>
            <rFont val="宋体"/>
            <charset val="134"/>
          </rPr>
          <t>lduser1:</t>
        </r>
        <r>
          <rPr>
            <sz val="9"/>
            <rFont val="宋体"/>
            <charset val="134"/>
          </rPr>
          <t xml:space="preserve">
与2011年科目名称不同，2011年“预算编制业务”</t>
        </r>
      </text>
    </comment>
    <comment ref="E320" authorId="0">
      <text>
        <r>
          <rPr>
            <b/>
            <sz val="9"/>
            <rFont val="宋体"/>
            <charset val="134"/>
          </rPr>
          <t>lduser1:</t>
        </r>
        <r>
          <rPr>
            <sz val="9"/>
            <rFont val="宋体"/>
            <charset val="134"/>
          </rPr>
          <t xml:space="preserve">
是否加项级科目，2011年未加</t>
        </r>
      </text>
    </comment>
    <comment ref="E321" authorId="0">
      <text>
        <r>
          <rPr>
            <b/>
            <sz val="9"/>
            <rFont val="宋体"/>
            <charset val="134"/>
          </rPr>
          <t>lduser1: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E322" authorId="0">
      <text>
        <r>
          <rPr>
            <b/>
            <sz val="9"/>
            <rFont val="宋体"/>
            <charset val="134"/>
          </rPr>
          <t>lduser1: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E323" authorId="0">
      <text>
        <r>
          <rPr>
            <b/>
            <sz val="9"/>
            <rFont val="宋体"/>
            <charset val="134"/>
          </rPr>
          <t>lduser1: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E324" authorId="0">
      <text>
        <r>
          <rPr>
            <b/>
            <sz val="9"/>
            <rFont val="宋体"/>
            <charset val="134"/>
          </rPr>
          <t>lduser1: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C662" authorId="1">
      <text>
        <r>
          <rPr>
            <b/>
            <sz val="9"/>
            <rFont val="宋体"/>
            <charset val="134"/>
          </rPr>
          <t>Lenovo User:</t>
        </r>
        <r>
          <rPr>
            <sz val="9"/>
            <rFont val="宋体"/>
            <charset val="134"/>
          </rPr>
          <t xml:space="preserve">
54164+9205=63369</t>
        </r>
      </text>
    </comment>
  </commentList>
</comments>
</file>

<file path=xl/sharedStrings.xml><?xml version="1.0" encoding="utf-8"?>
<sst xmlns="http://schemas.openxmlformats.org/spreadsheetml/2006/main" count="1584">
  <si>
    <t>2018年一般公共预算收入表</t>
  </si>
  <si>
    <t>单位：万元</t>
  </si>
  <si>
    <t>项目</t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</si>
  <si>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</si>
  <si>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</si>
  <si>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</si>
  <si>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</si>
  <si>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</si>
  <si>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</si>
  <si>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</si>
  <si>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</si>
  <si>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</si>
  <si>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</si>
  <si>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</si>
  <si>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</si>
  <si>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</si>
  <si>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</si>
  <si>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</si>
  <si>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</si>
  <si>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</si>
  <si>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</si>
  <si>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</si>
  <si>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</si>
  <si>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</si>
  <si>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</si>
  <si>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</si>
  <si>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</si>
  <si>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</si>
  <si>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</si>
  <si>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</si>
  <si>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</si>
  <si>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</si>
  <si>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</si>
  <si>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</si>
  <si>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</si>
  <si>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2018年高新区一般公共预算支出表</t>
  </si>
  <si>
    <t>编码</t>
  </si>
  <si>
    <t>功能科目名称</t>
  </si>
  <si>
    <t>合计</t>
  </si>
  <si>
    <t>基本支出</t>
  </si>
  <si>
    <t>项目支出</t>
  </si>
  <si>
    <r>
      <rPr>
        <sz val="11"/>
        <rFont val="宋体"/>
        <charset val="134"/>
      </rPr>
      <t>201</t>
    </r>
    <r>
      <rPr>
        <sz val="11"/>
        <rFont val="宋体"/>
        <charset val="134"/>
      </rPr>
      <t>7</t>
    </r>
    <r>
      <rPr>
        <sz val="11"/>
        <rFont val="宋体"/>
        <charset val="134"/>
      </rPr>
      <t>年预算数</t>
    </r>
  </si>
  <si>
    <r>
      <rPr>
        <sz val="11"/>
        <rFont val="宋体"/>
        <charset val="134"/>
      </rPr>
      <t>较201</t>
    </r>
    <r>
      <rPr>
        <sz val="11"/>
        <rFont val="宋体"/>
        <charset val="134"/>
      </rPr>
      <t>7</t>
    </r>
    <r>
      <rPr>
        <sz val="11"/>
        <rFont val="宋体"/>
        <charset val="134"/>
      </rPr>
      <t>年增长%</t>
    </r>
  </si>
  <si>
    <t>201</t>
  </si>
  <si>
    <t>一般公共服务</t>
  </si>
  <si>
    <t>203</t>
  </si>
  <si>
    <t>国防</t>
  </si>
  <si>
    <t>204</t>
  </si>
  <si>
    <t>公共安全</t>
  </si>
  <si>
    <t>205</t>
  </si>
  <si>
    <t>教育</t>
  </si>
  <si>
    <t>206</t>
  </si>
  <si>
    <t>科学技术</t>
  </si>
  <si>
    <t>207</t>
  </si>
  <si>
    <t>文化体育与传媒</t>
  </si>
  <si>
    <t>208</t>
  </si>
  <si>
    <t>社会保障和就业</t>
  </si>
  <si>
    <t>210</t>
  </si>
  <si>
    <t>医疗卫生</t>
  </si>
  <si>
    <t>211</t>
  </si>
  <si>
    <t>节能环保</t>
  </si>
  <si>
    <t>212</t>
  </si>
  <si>
    <t>城乡社区事务</t>
  </si>
  <si>
    <t>213</t>
  </si>
  <si>
    <t>农林水事务</t>
  </si>
  <si>
    <t>214</t>
  </si>
  <si>
    <t>交通运输</t>
  </si>
  <si>
    <t>215</t>
  </si>
  <si>
    <t>资源勘探电力信息等事务</t>
  </si>
  <si>
    <t>216</t>
  </si>
  <si>
    <t>商业服务业等事务</t>
  </si>
  <si>
    <t>217</t>
  </si>
  <si>
    <t>金融支出</t>
  </si>
  <si>
    <t>219</t>
  </si>
  <si>
    <t>援助其他地区支出</t>
  </si>
  <si>
    <t>220</t>
  </si>
  <si>
    <t>国土资源气象等事务</t>
  </si>
  <si>
    <t>221</t>
  </si>
  <si>
    <t>住房保障支出</t>
  </si>
  <si>
    <t>222</t>
  </si>
  <si>
    <t>粮油物资储备事务</t>
  </si>
  <si>
    <t>227</t>
  </si>
  <si>
    <t>预备费</t>
  </si>
  <si>
    <t>229</t>
  </si>
  <si>
    <t>其他支出</t>
  </si>
  <si>
    <t>表二</t>
  </si>
  <si>
    <t>2018年一般公共预算支出表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</si>
  <si>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</si>
  <si>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</si>
  <si>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</si>
  <si>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</si>
  <si>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</si>
  <si>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</si>
  <si>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</si>
  <si>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</si>
  <si>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</si>
  <si>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</si>
  <si>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</si>
  <si>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</si>
  <si>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</si>
  <si>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</si>
  <si>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</si>
  <si>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</si>
  <si>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</si>
  <si>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</si>
  <si>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</si>
  <si>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</si>
  <si>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</si>
  <si>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</si>
  <si>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</si>
  <si>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</si>
  <si>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</si>
  <si>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</si>
  <si>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</si>
  <si>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</si>
  <si>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</si>
  <si>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</si>
  <si>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</si>
  <si>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</si>
  <si>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</si>
  <si>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</si>
  <si>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</si>
  <si>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</si>
  <si>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</si>
  <si>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</si>
  <si>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</si>
  <si>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</si>
  <si>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</si>
  <si>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</si>
  <si>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</si>
  <si>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</si>
  <si>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</si>
  <si>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</si>
  <si>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</si>
  <si>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</si>
  <si>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</si>
  <si>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</si>
  <si>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</si>
  <si>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</si>
  <si>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</si>
  <si>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</si>
  <si>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</si>
  <si>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</si>
  <si>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</si>
  <si>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</si>
  <si>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</si>
  <si>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</si>
  <si>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</si>
  <si>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</si>
  <si>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</si>
  <si>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</si>
  <si>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</si>
  <si>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</si>
  <si>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</si>
  <si>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</si>
  <si>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</si>
  <si>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</si>
  <si>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</si>
  <si>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</si>
  <si>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</si>
  <si>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</si>
  <si>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</si>
  <si>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</si>
  <si>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</si>
  <si>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</si>
  <si>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</si>
  <si>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</si>
  <si>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</si>
  <si>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</si>
  <si>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</si>
  <si>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</si>
  <si>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</si>
  <si>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</si>
  <si>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</si>
  <si>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</si>
  <si>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</si>
  <si>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</si>
  <si>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</si>
  <si>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</si>
  <si>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</si>
  <si>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</si>
  <si>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</si>
  <si>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</si>
  <si>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</si>
  <si>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</si>
  <si>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</si>
  <si>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</si>
  <si>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</si>
  <si>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</si>
  <si>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</si>
  <si>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</si>
  <si>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</si>
  <si>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</si>
  <si>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</si>
  <si>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</si>
  <si>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</si>
  <si>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</si>
  <si>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</si>
  <si>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</si>
  <si>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</si>
  <si>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</si>
  <si>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</si>
  <si>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</si>
  <si>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</si>
  <si>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</si>
  <si>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</si>
  <si>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</si>
  <si>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</si>
  <si>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</si>
  <si>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</si>
  <si>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</si>
  <si>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</si>
  <si>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</si>
  <si>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</si>
  <si>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</si>
  <si>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</si>
  <si>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</si>
  <si>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</si>
  <si>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</si>
  <si>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</si>
  <si>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</si>
  <si>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</si>
  <si>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</si>
  <si>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</si>
  <si>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</si>
  <si>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</si>
  <si>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</si>
  <si>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</si>
  <si>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</si>
  <si>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</si>
  <si>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</si>
  <si>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</si>
  <si>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</si>
  <si>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</si>
  <si>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</si>
  <si>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</si>
  <si>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</si>
  <si>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</si>
  <si>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</si>
  <si>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</si>
  <si>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</si>
  <si>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</si>
  <si>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</si>
  <si>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</si>
  <si>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</si>
  <si>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</si>
  <si>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</si>
  <si>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</si>
  <si>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</si>
  <si>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</si>
  <si>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</si>
  <si>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</si>
  <si>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</si>
  <si>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</si>
  <si>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</si>
  <si>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</si>
  <si>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</si>
  <si>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</si>
  <si>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</si>
  <si>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</si>
  <si>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</si>
  <si>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</si>
  <si>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</si>
  <si>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</si>
  <si>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</si>
  <si>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</si>
  <si>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</si>
  <si>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</si>
  <si>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</si>
  <si>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</si>
  <si>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</si>
  <si>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</si>
  <si>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</si>
  <si>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</si>
  <si>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</si>
  <si>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</si>
  <si>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</si>
  <si>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</si>
  <si>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</si>
  <si>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</si>
  <si>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</si>
  <si>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</si>
  <si>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</si>
  <si>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</si>
  <si>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</si>
  <si>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</si>
  <si>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</si>
  <si>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</si>
  <si>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</si>
  <si>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</si>
  <si>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</si>
  <si>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</si>
  <si>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</si>
  <si>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</si>
  <si>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</si>
  <si>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</si>
  <si>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</si>
  <si>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</si>
  <si>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</si>
  <si>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</si>
  <si>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</si>
  <si>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</si>
  <si>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</si>
  <si>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</si>
  <si>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</si>
  <si>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</si>
  <si>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</si>
  <si>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</si>
  <si>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</si>
  <si>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</si>
  <si>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</si>
  <si>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</si>
  <si>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</si>
  <si>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</si>
  <si>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</si>
  <si>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</si>
  <si>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</si>
  <si>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</si>
  <si>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</si>
  <si>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</si>
  <si>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</si>
  <si>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</si>
  <si>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</si>
  <si>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</si>
  <si>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</si>
  <si>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</si>
  <si>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</si>
  <si>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</si>
  <si>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</si>
  <si>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</si>
  <si>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</si>
  <si>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</si>
  <si>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</si>
  <si>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</si>
  <si>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</si>
  <si>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</si>
  <si>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</si>
  <si>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</si>
  <si>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</si>
  <si>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</si>
  <si>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</si>
  <si>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</si>
  <si>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</si>
  <si>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</si>
  <si>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</si>
  <si>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</si>
  <si>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</si>
  <si>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</si>
  <si>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</si>
  <si>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</si>
  <si>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</si>
  <si>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</si>
  <si>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</si>
  <si>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</si>
  <si>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</si>
  <si>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</si>
  <si>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</si>
  <si>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</si>
  <si>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</si>
  <si>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</si>
  <si>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</si>
  <si>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</si>
  <si>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</si>
  <si>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</si>
  <si>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</si>
  <si>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</si>
  <si>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</si>
  <si>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</si>
  <si>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</si>
  <si>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</si>
  <si>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</si>
  <si>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</si>
  <si>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</si>
  <si>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</si>
  <si>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</si>
  <si>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</si>
  <si>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</si>
  <si>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</si>
  <si>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</si>
  <si>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</si>
  <si>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</si>
  <si>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</si>
  <si>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</si>
  <si>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</si>
  <si>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</si>
  <si>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</si>
  <si>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</si>
  <si>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</si>
  <si>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</si>
  <si>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</si>
  <si>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</si>
  <si>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</si>
  <si>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</si>
  <si>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</si>
  <si>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</si>
  <si>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</si>
  <si>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</si>
  <si>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</si>
  <si>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</si>
  <si>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</si>
  <si>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</si>
  <si>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</si>
  <si>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</si>
  <si>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</si>
  <si>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</si>
  <si>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</si>
  <si>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</si>
  <si>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</si>
  <si>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</si>
  <si>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</si>
  <si>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</si>
  <si>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</si>
  <si>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</si>
  <si>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</si>
  <si>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</si>
  <si>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</si>
  <si>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</si>
  <si>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</si>
  <si>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</si>
  <si>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</si>
  <si>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</si>
  <si>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</si>
  <si>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</si>
  <si>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</si>
  <si>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</si>
  <si>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</si>
  <si>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</si>
  <si>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</si>
  <si>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</si>
  <si>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</si>
  <si>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</si>
  <si>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</si>
  <si>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</si>
  <si>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</si>
  <si>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</si>
  <si>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</si>
  <si>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</si>
  <si>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</si>
  <si>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</si>
  <si>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</si>
  <si>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</si>
  <si>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</si>
  <si>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</si>
  <si>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</si>
  <si>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</si>
  <si>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</si>
  <si>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</si>
  <si>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</si>
  <si>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</si>
  <si>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</si>
  <si>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</si>
  <si>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</si>
  <si>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</si>
  <si>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</si>
  <si>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</si>
  <si>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</si>
  <si>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</si>
  <si>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</si>
  <si>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</si>
  <si>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</si>
  <si>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</si>
  <si>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</si>
  <si>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</si>
  <si>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</si>
  <si>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</si>
  <si>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</si>
  <si>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</si>
  <si>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</si>
  <si>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</si>
  <si>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</si>
  <si>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</si>
  <si>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</si>
  <si>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</si>
  <si>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</si>
  <si>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</si>
  <si>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</si>
  <si>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</si>
  <si>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</si>
  <si>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</si>
  <si>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</si>
  <si>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</si>
  <si>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</si>
  <si>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</si>
  <si>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</si>
  <si>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</si>
  <si>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</si>
  <si>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</si>
  <si>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</si>
  <si>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</si>
  <si>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</si>
  <si>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</si>
  <si>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</si>
  <si>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</si>
  <si>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</si>
  <si>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</si>
  <si>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</si>
  <si>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</si>
  <si>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</si>
  <si>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</si>
  <si>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</si>
  <si>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</si>
  <si>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</si>
  <si>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</si>
  <si>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</si>
  <si>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</si>
  <si>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</si>
  <si>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</si>
  <si>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</si>
  <si>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</si>
  <si>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</si>
  <si>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</si>
  <si>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</si>
  <si>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</si>
  <si>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</si>
  <si>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</si>
  <si>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</si>
  <si>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</si>
  <si>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</si>
  <si>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</si>
  <si>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</si>
  <si>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</si>
  <si>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</si>
  <si>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</si>
  <si>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</si>
  <si>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</si>
  <si>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</si>
  <si>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</si>
  <si>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</si>
  <si>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</si>
  <si>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</si>
  <si>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</si>
  <si>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</si>
  <si>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</si>
  <si>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</si>
  <si>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</si>
  <si>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</si>
  <si>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</si>
  <si>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</si>
  <si>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</si>
  <si>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</si>
  <si>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</si>
  <si>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</si>
  <si>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</si>
  <si>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</si>
  <si>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</si>
  <si>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</si>
  <si>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</si>
  <si>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</si>
  <si>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</si>
  <si>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</si>
  <si>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</si>
  <si>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</si>
  <si>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</si>
  <si>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</si>
  <si>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</si>
  <si>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</si>
  <si>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</si>
  <si>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</si>
  <si>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</si>
  <si>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</si>
  <si>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</si>
  <si>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</si>
  <si>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</si>
  <si>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</si>
  <si>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</si>
  <si>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</si>
  <si>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</si>
  <si>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</si>
  <si>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</si>
  <si>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</si>
  <si>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</si>
  <si>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</si>
  <si>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</si>
  <si>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</si>
  <si>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</si>
  <si>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</si>
  <si>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</si>
  <si>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</si>
  <si>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</si>
  <si>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</si>
  <si>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</si>
  <si>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</si>
  <si>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</si>
  <si>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</si>
  <si>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</si>
  <si>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</si>
  <si>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</si>
  <si>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</si>
  <si>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</si>
  <si>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</si>
  <si>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</si>
  <si>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</si>
  <si>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</si>
  <si>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</si>
  <si>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</si>
  <si>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</si>
  <si>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</si>
  <si>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</si>
  <si>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</si>
  <si>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</si>
  <si>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</si>
  <si>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</si>
  <si>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</si>
  <si>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</si>
  <si>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</si>
  <si>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</si>
  <si>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</si>
  <si>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</si>
  <si>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</si>
  <si>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</si>
  <si>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</si>
  <si>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</si>
  <si>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</si>
  <si>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</si>
  <si>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</si>
  <si>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</si>
  <si>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</si>
  <si>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</si>
  <si>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</si>
  <si>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</si>
  <si>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</si>
  <si>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</si>
  <si>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</si>
  <si>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</si>
  <si>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</si>
  <si>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</si>
  <si>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</si>
  <si>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</si>
  <si>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</si>
  <si>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</si>
  <si>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</si>
  <si>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</si>
  <si>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</si>
  <si>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</si>
  <si>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</si>
  <si>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</si>
  <si>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</si>
  <si>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</si>
  <si>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</si>
  <si>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</si>
  <si>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</si>
  <si>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</si>
  <si>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</si>
  <si>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</si>
  <si>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</si>
  <si>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</si>
  <si>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</si>
  <si>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</si>
  <si>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</si>
  <si>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</si>
  <si>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</si>
  <si>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</si>
  <si>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</si>
  <si>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</si>
  <si>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</si>
  <si>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</si>
  <si>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</si>
  <si>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</si>
  <si>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</si>
  <si>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</si>
  <si>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</si>
  <si>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</si>
  <si>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</si>
  <si>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</si>
  <si>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</si>
  <si>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</si>
  <si>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</si>
  <si>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</si>
  <si>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</si>
  <si>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</si>
  <si>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</si>
  <si>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</si>
  <si>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</si>
  <si>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</si>
  <si>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</si>
  <si>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</si>
  <si>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</si>
  <si>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</si>
  <si>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</si>
  <si>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</si>
  <si>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</si>
  <si>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</si>
  <si>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</si>
  <si>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</si>
  <si>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</si>
  <si>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</si>
  <si>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</si>
  <si>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</si>
  <si>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</si>
  <si>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</si>
  <si>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</si>
  <si>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</si>
  <si>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</si>
  <si>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</si>
  <si>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</si>
  <si>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</si>
  <si>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</si>
  <si>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</si>
  <si>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</si>
  <si>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</si>
  <si>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</si>
  <si>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</si>
  <si>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</si>
  <si>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</si>
  <si>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</si>
  <si>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</si>
  <si>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</si>
  <si>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</si>
  <si>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</si>
  <si>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</si>
  <si>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</si>
  <si>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</si>
  <si>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</si>
  <si>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</si>
  <si>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</si>
  <si>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</si>
  <si>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</si>
  <si>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</si>
  <si>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</si>
  <si>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</si>
  <si>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</si>
  <si>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</si>
  <si>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</si>
  <si>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</si>
  <si>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</si>
  <si>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</si>
  <si>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</si>
  <si>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</si>
  <si>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</si>
  <si>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</si>
  <si>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</si>
  <si>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</si>
  <si>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</si>
  <si>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</si>
  <si>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</si>
  <si>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</si>
  <si>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</si>
  <si>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</si>
  <si>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</si>
  <si>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</si>
  <si>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</si>
  <si>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</si>
  <si>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</si>
  <si>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</si>
  <si>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</si>
  <si>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</si>
  <si>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</si>
  <si>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</si>
  <si>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</si>
  <si>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</si>
  <si>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</si>
  <si>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</si>
  <si>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</si>
  <si>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</si>
  <si>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</si>
  <si>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</si>
  <si>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</si>
  <si>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</si>
  <si>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</si>
  <si>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</si>
  <si>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</si>
  <si>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</si>
  <si>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</si>
  <si>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</si>
  <si>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</si>
  <si>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</si>
  <si>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</si>
  <si>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</si>
  <si>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</si>
  <si>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</si>
  <si>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</si>
  <si>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</si>
  <si>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</si>
  <si>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</si>
  <si>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</si>
  <si>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</si>
  <si>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</si>
  <si>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</si>
  <si>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</si>
  <si>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</si>
  <si>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</si>
  <si>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</si>
  <si>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</si>
  <si>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</si>
  <si>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</si>
  <si>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</si>
  <si>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</si>
  <si>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</si>
  <si>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</si>
  <si>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</si>
  <si>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</si>
  <si>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</si>
  <si>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</si>
  <si>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</si>
  <si>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</si>
  <si>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</si>
  <si>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</si>
  <si>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</si>
  <si>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</si>
  <si>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</si>
  <si>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</si>
  <si>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</si>
  <si>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</si>
  <si>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</si>
  <si>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</si>
  <si>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</si>
  <si>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</si>
  <si>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</si>
  <si>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</si>
  <si>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</si>
  <si>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</si>
  <si>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</si>
  <si>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</si>
  <si>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</si>
  <si>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</si>
  <si>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</si>
  <si>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</si>
  <si>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</si>
  <si>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</si>
  <si>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</si>
  <si>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</si>
  <si>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</si>
  <si>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</si>
  <si>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</si>
  <si>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</si>
  <si>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</si>
  <si>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</si>
  <si>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</si>
  <si>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</si>
  <si>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</si>
  <si>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</si>
  <si>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</si>
  <si>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</si>
  <si>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</si>
  <si>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</si>
  <si>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</si>
  <si>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</si>
  <si>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</si>
  <si>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</si>
  <si>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</si>
  <si>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</si>
  <si>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</si>
  <si>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</si>
  <si>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</si>
  <si>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</si>
  <si>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</si>
  <si>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</si>
  <si>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</si>
  <si>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</si>
  <si>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</si>
  <si>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</si>
  <si>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</si>
  <si>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</si>
  <si>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</si>
  <si>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</si>
  <si>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</si>
  <si>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</si>
  <si>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</si>
  <si>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</si>
  <si>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</si>
  <si>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</si>
  <si>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</si>
  <si>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</si>
  <si>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</si>
  <si>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</si>
  <si>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</si>
  <si>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</si>
  <si>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</si>
  <si>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</si>
  <si>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</si>
  <si>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</si>
  <si>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</si>
  <si>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</si>
  <si>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</si>
  <si>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</si>
  <si>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</si>
  <si>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</si>
  <si>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</si>
  <si>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</si>
  <si>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</si>
  <si>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</si>
  <si>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</si>
  <si>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</si>
  <si>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</si>
  <si>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</si>
  <si>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</si>
  <si>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</si>
  <si>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</si>
  <si>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</si>
  <si>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</si>
  <si>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</si>
  <si>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</si>
  <si>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</si>
  <si>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</si>
  <si>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</si>
  <si>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</si>
  <si>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</si>
  <si>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</si>
  <si>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</si>
  <si>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</si>
  <si>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</si>
  <si>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</si>
  <si>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</si>
  <si>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</si>
  <si>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</si>
  <si>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</si>
  <si>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</si>
  <si>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</si>
  <si>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</si>
  <si>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</si>
  <si>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</si>
  <si>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</si>
  <si>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</si>
  <si>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</si>
  <si>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</si>
  <si>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</si>
  <si>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</si>
  <si>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</si>
  <si>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</si>
  <si>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</si>
  <si>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</si>
  <si>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</si>
  <si>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</si>
  <si>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</si>
  <si>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</si>
  <si>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</si>
  <si>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</si>
  <si>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</si>
  <si>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</si>
  <si>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</si>
  <si>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</si>
  <si>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</si>
  <si>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</si>
  <si>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</si>
  <si>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</si>
  <si>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</si>
  <si>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</si>
  <si>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</si>
  <si>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</si>
  <si>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</si>
  <si>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</si>
  <si>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</si>
  <si>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</si>
  <si>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</si>
  <si>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</si>
  <si>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</si>
  <si>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</si>
  <si>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</si>
  <si>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</si>
  <si>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</si>
  <si>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</si>
  <si>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</si>
  <si>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</si>
  <si>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</si>
  <si>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</si>
  <si>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</si>
  <si>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</si>
  <si>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</si>
  <si>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</si>
  <si>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</si>
  <si>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</si>
  <si>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</si>
  <si>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</si>
  <si>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</si>
  <si>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</si>
  <si>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</si>
  <si>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</si>
  <si>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</si>
  <si>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</si>
  <si>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</si>
  <si>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</si>
  <si>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</si>
  <si>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</si>
  <si>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</si>
  <si>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</si>
  <si>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</si>
  <si>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</si>
  <si>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</si>
  <si>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</si>
  <si>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</si>
  <si>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</si>
  <si>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</si>
  <si>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</si>
  <si>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</si>
  <si>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</si>
  <si>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</si>
  <si>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</si>
  <si>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</si>
  <si>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</si>
  <si>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</si>
  <si>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</si>
  <si>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</si>
  <si>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</si>
  <si>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</si>
  <si>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</si>
  <si>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</si>
  <si>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</si>
  <si>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</si>
  <si>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</si>
  <si>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</si>
  <si>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</si>
  <si>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</si>
  <si>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</si>
  <si>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</si>
  <si>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</si>
  <si>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</si>
  <si>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</si>
  <si>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</si>
  <si>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</si>
  <si>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</si>
  <si>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</si>
  <si>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</si>
  <si>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</si>
  <si>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</si>
  <si>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</si>
  <si>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</si>
  <si>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</si>
  <si>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</si>
  <si>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</si>
  <si>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</si>
  <si>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</si>
  <si>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</si>
  <si>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</si>
  <si>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</si>
  <si>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</si>
  <si>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</si>
  <si>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</si>
  <si>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</si>
  <si>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</si>
  <si>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</si>
  <si>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</si>
  <si>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</si>
  <si>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</si>
  <si>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</si>
  <si>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</si>
  <si>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</si>
  <si>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</si>
  <si>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</si>
  <si>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</si>
  <si>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</si>
  <si>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</si>
  <si>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</si>
  <si>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</si>
  <si>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</si>
  <si>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</si>
  <si>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</si>
  <si>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</si>
  <si>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</si>
  <si>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</si>
  <si>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</si>
  <si>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</si>
  <si>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</si>
  <si>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</si>
  <si>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</si>
  <si>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</si>
  <si>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</si>
  <si>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</si>
  <si>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</si>
  <si>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</si>
  <si>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</si>
  <si>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</si>
  <si>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</si>
  <si>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</si>
  <si>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</si>
  <si>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</si>
  <si>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</si>
  <si>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</si>
  <si>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</si>
  <si>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</si>
  <si>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</si>
  <si>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</si>
  <si>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</si>
  <si>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</si>
  <si>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</si>
  <si>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</si>
  <si>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</si>
  <si>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</si>
  <si>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</si>
  <si>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</si>
  <si>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</si>
  <si>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</si>
  <si>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</si>
  <si>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</si>
  <si>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</si>
  <si>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</si>
  <si>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</si>
  <si>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</si>
  <si>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</si>
  <si>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</si>
  <si>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</si>
  <si>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</si>
  <si>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</si>
  <si>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</si>
  <si>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</si>
  <si>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</si>
  <si>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</si>
  <si>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</si>
  <si>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</si>
  <si>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</si>
  <si>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</si>
  <si>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</si>
  <si>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</si>
  <si>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</si>
  <si>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</si>
  <si>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</si>
  <si>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</si>
  <si>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</si>
  <si>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</si>
  <si>
    <t>2018年高新区一般公共预算本级支出表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</si>
  <si>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</si>
  <si>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公务员综合管理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</si>
  <si>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化解普通高中债务支出</t>
    </r>
  </si>
  <si>
    <t xml:space="preserve">    财政对社会保险基金的补助</t>
  </si>
  <si>
    <t xml:space="preserve">      财政对基本养老保险基金的补助</t>
  </si>
  <si>
    <t xml:space="preserve">      财政对基本医疗保险基金的补助</t>
  </si>
  <si>
    <t xml:space="preserve">      财政对其他社会保险基金的补助</t>
  </si>
  <si>
    <t xml:space="preserve">      特定就业政策支出</t>
  </si>
  <si>
    <t xml:space="preserve">    特困人员供养</t>
  </si>
  <si>
    <t xml:space="preserve">      城市特困人员供养支出</t>
  </si>
  <si>
    <t xml:space="preserve">      农村五保供养支出</t>
  </si>
  <si>
    <t xml:space="preserve">      其他社会保障和就业支出</t>
  </si>
  <si>
    <t xml:space="preserve">    医疗保障</t>
  </si>
  <si>
    <t xml:space="preserve">      新型农村合作医疗</t>
  </si>
  <si>
    <t xml:space="preserve">      城镇居民基本医疗保险</t>
  </si>
  <si>
    <t xml:space="preserve">      其他医疗保障支出</t>
  </si>
  <si>
    <t xml:space="preserve">  财政对城乡居民基本医疗保
险基金的补助</t>
  </si>
  <si>
    <t xml:space="preserve">      排污费安排的支出</t>
  </si>
  <si>
    <t xml:space="preserve">      其他医疗卫生与计划生育支出</t>
  </si>
  <si>
    <t xml:space="preserve">        草原植被恢复费安排的支出</t>
  </si>
  <si>
    <t xml:space="preserve">        综合财力补助</t>
  </si>
  <si>
    <t xml:space="preserve">        水资源费安排的支出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</si>
  <si>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林业防灾减灾</t>
    </r>
  </si>
  <si>
    <t xml:space="preserve">        江河湖库水系综合治理</t>
  </si>
  <si>
    <t xml:space="preserve">        其他农林水事务支出</t>
  </si>
  <si>
    <t xml:space="preserve">        产业化经营</t>
  </si>
  <si>
    <t xml:space="preserve">        科技示范</t>
  </si>
  <si>
    <t xml:space="preserve">        公路新建</t>
  </si>
  <si>
    <t xml:space="preserve">        公路改建</t>
  </si>
  <si>
    <t xml:space="preserve">        特大型桥梁建设</t>
  </si>
  <si>
    <t xml:space="preserve">        公路路政管理</t>
  </si>
  <si>
    <t xml:space="preserve">        公路和运输信息化建设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</si>
  <si>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支持农村金融机构</t>
    </r>
  </si>
  <si>
    <t xml:space="preserve">        公路客货运站（场）建设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</si>
  <si>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涉农贷款增量奖励</t>
    </r>
  </si>
  <si>
    <t xml:space="preserve">        小额担保贷款贴息</t>
  </si>
  <si>
    <t xml:space="preserve">        补充小额担保贷款基金</t>
  </si>
  <si>
    <t xml:space="preserve">        安全通信</t>
  </si>
  <si>
    <t xml:space="preserve">        三峡库区通航管理</t>
  </si>
  <si>
    <t xml:space="preserve">        航务管理</t>
  </si>
  <si>
    <t xml:space="preserve">      其他农林水事务支出</t>
  </si>
  <si>
    <t xml:space="preserve">        矿产资源专项收入安排的支出</t>
  </si>
  <si>
    <t xml:space="preserve">        海域使用金支出</t>
  </si>
  <si>
    <t xml:space="preserve">        海洋工程排污费支出</t>
  </si>
  <si>
    <t xml:space="preserve">        地质及矿产资源调查</t>
  </si>
  <si>
    <t xml:space="preserve">        国家留成油串换石油储备支出</t>
  </si>
  <si>
    <t xml:space="preserve">        储备粮油补贴支出</t>
  </si>
  <si>
    <t>二十三、其他支出</t>
  </si>
  <si>
    <t>2018年高新区一般公共预算基本支出表</t>
  </si>
  <si>
    <t>科目编码</t>
  </si>
  <si>
    <t>科目名称</t>
  </si>
  <si>
    <t/>
  </si>
  <si>
    <t>一般公共预算经济分类支出合计</t>
  </si>
  <si>
    <t>501</t>
  </si>
  <si>
    <t xml:space="preserve">  机关工资福利支出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</si>
  <si>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</si>
  <si>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</si>
  <si>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</si>
  <si>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</si>
  <si>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</si>
  <si>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</si>
  <si>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50199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</si>
  <si>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</si>
  <si>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</si>
  <si>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</si>
  <si>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</si>
  <si>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</si>
  <si>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</si>
  <si>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</si>
  <si>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</si>
  <si>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</si>
  <si>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</si>
  <si>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</si>
  <si>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</si>
  <si>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</si>
  <si>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</si>
  <si>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</si>
  <si>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</si>
  <si>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</si>
  <si>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</si>
  <si>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</si>
  <si>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</si>
  <si>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</si>
  <si>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</si>
  <si>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</si>
  <si>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</si>
  <si>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</si>
  <si>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</si>
  <si>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</si>
  <si>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</si>
  <si>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</si>
  <si>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</si>
  <si>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</si>
  <si>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</si>
  <si>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</si>
  <si>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</si>
  <si>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</si>
  <si>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</si>
  <si>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</si>
  <si>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</si>
  <si>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</si>
  <si>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</si>
  <si>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</si>
  <si>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</si>
  <si>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</si>
  <si>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</si>
  <si>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</si>
  <si>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</si>
  <si>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</si>
  <si>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</si>
  <si>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</si>
  <si>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</si>
  <si>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</si>
  <si>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</si>
  <si>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</si>
  <si>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</si>
  <si>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</si>
  <si>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</si>
  <si>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</si>
  <si>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</si>
  <si>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</si>
  <si>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</si>
  <si>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</si>
  <si>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</si>
  <si>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</si>
  <si>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</si>
  <si>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</si>
  <si>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</si>
  <si>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</si>
  <si>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</si>
  <si>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</si>
  <si>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</si>
  <si>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</si>
  <si>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</si>
  <si>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</si>
  <si>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</si>
  <si>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</si>
  <si>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</si>
  <si>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</si>
  <si>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</si>
  <si>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</si>
  <si>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</si>
  <si>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</si>
  <si>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</si>
  <si>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</si>
  <si>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</si>
  <si>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</si>
  <si>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</si>
  <si>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</si>
  <si>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</si>
  <si>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</si>
  <si>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</si>
  <si>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</si>
  <si>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</si>
  <si>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</si>
  <si>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</si>
  <si>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</si>
  <si>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</si>
  <si>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</si>
  <si>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</si>
  <si>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</si>
  <si>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</si>
  <si>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</si>
  <si>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</si>
  <si>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</si>
  <si>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</si>
  <si>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</si>
  <si>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</si>
  <si>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</si>
  <si>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</si>
  <si>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</si>
  <si>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</si>
  <si>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</si>
  <si>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 xml:space="preserve">    其他支出</t>
  </si>
  <si>
    <t>2018年一般公共预算税收返还及转移支付平衡表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</si>
  <si>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</si>
  <si>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</si>
  <si>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</si>
  <si>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</si>
  <si>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</si>
  <si>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</si>
  <si>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</si>
  <si>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</si>
  <si>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</si>
  <si>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</si>
  <si>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</si>
  <si>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</si>
  <si>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</si>
  <si>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</si>
  <si>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</si>
  <si>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</si>
  <si>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</si>
  <si>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</si>
  <si>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</si>
  <si>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</si>
  <si>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</si>
  <si>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</si>
  <si>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</si>
  <si>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</si>
  <si>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</si>
  <si>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</si>
  <si>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</si>
  <si>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</si>
  <si>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</si>
  <si>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</si>
  <si>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</si>
  <si>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</si>
  <si>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</si>
  <si>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</si>
  <si>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</si>
  <si>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</si>
  <si>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</si>
  <si>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</si>
  <si>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</si>
  <si>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</si>
  <si>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</si>
  <si>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</si>
  <si>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</si>
  <si>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t xml:space="preserve">      社会保障和就业</t>
  </si>
  <si>
    <t xml:space="preserve">      医疗卫生与计划生育</t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</si>
  <si>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</si>
  <si>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</si>
  <si>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</si>
  <si>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</si>
  <si>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</si>
  <si>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t xml:space="preserve">      国土海洋气象等</t>
  </si>
  <si>
    <t xml:space="preserve">      粮油物资储备</t>
  </si>
  <si>
    <t xml:space="preserve">      其他收入</t>
  </si>
  <si>
    <t xml:space="preserve">  上年结余收入</t>
  </si>
  <si>
    <t xml:space="preserve">  调出资金</t>
  </si>
  <si>
    <t xml:space="preserve">  调入资金</t>
  </si>
  <si>
    <r>
      <rPr>
        <sz val="11"/>
        <rFont val="宋体"/>
        <charset val="134"/>
      </rPr>
      <t xml:space="preserve">    补充</t>
    </r>
    <r>
      <rPr>
        <sz val="11"/>
        <rFont val="宋体"/>
        <charset val="134"/>
      </rPr>
      <t>预算稳定调节基金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</si>
  <si>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调入</t>
    </r>
    <r>
      <rPr>
        <sz val="11"/>
        <rFont val="宋体"/>
        <charset val="134"/>
      </rPr>
      <t>预算稳定调节基金</t>
    </r>
  </si>
  <si>
    <r>
      <rPr>
        <sz val="11"/>
        <rFont val="宋体"/>
        <charset val="134"/>
      </rPr>
      <t xml:space="preserve">    补充</t>
    </r>
    <r>
      <rPr>
        <sz val="11"/>
        <rFont val="宋体"/>
        <charset val="134"/>
      </rPr>
      <t>预算周转金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</si>
  <si>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从政府性基金预算调入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</si>
  <si>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其他调出资金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</si>
  <si>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从国有资本经营预算调入</t>
    </r>
  </si>
  <si>
    <t xml:space="preserve">  年终结余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</si>
  <si>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</si>
  <si>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地方政府一般债务还本支出</t>
  </si>
  <si>
    <t xml:space="preserve">  地方政府一般债务收入</t>
  </si>
  <si>
    <t xml:space="preserve">  地方政府一般债务转贷支出</t>
  </si>
  <si>
    <t xml:space="preserve">  地方政府一般债务转贷收入</t>
  </si>
  <si>
    <t xml:space="preserve">  援助其他地区支出</t>
  </si>
  <si>
    <t xml:space="preserve">  接受其他地区援助收入</t>
  </si>
  <si>
    <t>收入总计</t>
  </si>
  <si>
    <t>支出总计</t>
  </si>
  <si>
    <t>2018年高新区提前下达转移支付表</t>
  </si>
  <si>
    <t>安财预文号</t>
  </si>
  <si>
    <t>预算项目</t>
  </si>
  <si>
    <t>金额</t>
  </si>
  <si>
    <t>市文号</t>
  </si>
  <si>
    <t>城乡医疗救助资金</t>
  </si>
  <si>
    <t>城乡医疗救助</t>
  </si>
  <si>
    <t>安财预（2017）652号</t>
  </si>
  <si>
    <t>2018年高新区“三公”经费预算财政拨款情况统计表</t>
  </si>
  <si>
    <t>本年预算数</t>
  </si>
  <si>
    <t>上年预算</t>
  </si>
  <si>
    <t>增减情况（%）</t>
  </si>
  <si>
    <t>1、因公出国（境）费用</t>
  </si>
  <si>
    <t>2、公务接待费</t>
  </si>
  <si>
    <t>3、公务用车费</t>
  </si>
  <si>
    <t>其中：（1）公务用车运行维护费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</si>
  <si>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（2）公务用车购置</t>
    </r>
  </si>
  <si>
    <t>政府债务一般债务余额明细表</t>
  </si>
  <si>
    <t>单位：万元（人民币）</t>
  </si>
  <si>
    <t>区划名称</t>
  </si>
  <si>
    <t>单位名称</t>
  </si>
  <si>
    <t>债务名称</t>
  </si>
  <si>
    <t>债务类型</t>
  </si>
  <si>
    <t>计划偿债资金来源</t>
  </si>
  <si>
    <t>期初数</t>
  </si>
  <si>
    <t>当期举借</t>
  </si>
  <si>
    <t>当期偿还本金</t>
  </si>
  <si>
    <t>当期支付利息费用</t>
  </si>
  <si>
    <t>期末数</t>
  </si>
  <si>
    <t>协议号</t>
  </si>
  <si>
    <t>债权类型</t>
  </si>
  <si>
    <t>债权人</t>
  </si>
  <si>
    <t>债权人全称</t>
  </si>
  <si>
    <t>总计</t>
  </si>
  <si>
    <t>安阳市本级</t>
  </si>
  <si>
    <t>高新区财政局</t>
  </si>
  <si>
    <t>置换债券</t>
  </si>
  <si>
    <t>一般债务</t>
  </si>
  <si>
    <t>一般公共预算收入</t>
  </si>
  <si>
    <t>000000</t>
  </si>
  <si>
    <t>上级财政</t>
  </si>
  <si>
    <t>安阳市财政局</t>
  </si>
  <si>
    <t>新增债券</t>
  </si>
  <si>
    <t>2018高新区政府性基金预算收入表</t>
  </si>
  <si>
    <t>单位:万元</t>
  </si>
  <si>
    <t xml:space="preserve">            收   入                                                                                                             基金项目</t>
  </si>
  <si>
    <t>2017年可支配数</t>
  </si>
  <si>
    <t>2018年预算可支配数</t>
  </si>
  <si>
    <t>小计</t>
  </si>
  <si>
    <t>2018预计收入</t>
  </si>
  <si>
    <t>上级补助</t>
  </si>
  <si>
    <t>上年结余结转</t>
  </si>
  <si>
    <t>新菜地开发建设基金收入</t>
  </si>
  <si>
    <t>国有土地使用权出让收入</t>
  </si>
  <si>
    <t xml:space="preserve"> 城镇公用事业附加收入</t>
  </si>
  <si>
    <t>城市基础设施配套费</t>
  </si>
  <si>
    <t>污水处理费收入</t>
  </si>
  <si>
    <t>散装水泥专项资金收入</t>
  </si>
  <si>
    <t>墙体材料专项基金收入</t>
  </si>
  <si>
    <t>彩票公益金收入</t>
  </si>
  <si>
    <t xml:space="preserve">    体彩公益金</t>
  </si>
  <si>
    <t xml:space="preserve">    福彩公益金</t>
  </si>
  <si>
    <t>福彩发行机构业务费</t>
  </si>
  <si>
    <t>价格调节基金</t>
  </si>
  <si>
    <t>政府住房基金</t>
  </si>
  <si>
    <t>旅游发展基金收入</t>
  </si>
  <si>
    <t>政府性基金支出表</t>
  </si>
  <si>
    <t xml:space="preserve">              支  出
  单 位</t>
  </si>
  <si>
    <t>2018年预计支出</t>
  </si>
  <si>
    <t>调出资金</t>
  </si>
  <si>
    <t>结转下年</t>
  </si>
  <si>
    <t>农林水支出-新菜地基金及对应专项债务收入安排的支出</t>
  </si>
  <si>
    <t>城乡社区支出</t>
  </si>
  <si>
    <t xml:space="preserve">  国有土地使用权出让收入及对应专项债务收入安排的支出</t>
  </si>
  <si>
    <t xml:space="preserve">  城镇公用事业附加及对应专项债务收入安排的支出支出</t>
  </si>
  <si>
    <t xml:space="preserve">  城市基础设施配套费及对应专项债务收入安排的支出</t>
  </si>
  <si>
    <t xml:space="preserve">  污水处理费及对应专项债务收入安排的支出</t>
  </si>
  <si>
    <t>资源勘察信息等支出</t>
  </si>
  <si>
    <t xml:space="preserve">   散装水泥专项基金及对应债务收入安排的支出- 散装水泥办公室</t>
  </si>
  <si>
    <t xml:space="preserve">    新型墙体材料专项基金及对应专项债务输入安排的支出-墙体材料改革办公室</t>
  </si>
  <si>
    <t xml:space="preserve">    体彩公益金及对应专项债务收入安排的支出</t>
  </si>
  <si>
    <t xml:space="preserve">    福彩公益金及对应债务收入安排的支出</t>
  </si>
  <si>
    <t>其他支出-彩票发行销售机构业务费安排的支出-福彩募捐办</t>
  </si>
  <si>
    <t>商业服务业等支出-旅游发展基金支出</t>
  </si>
  <si>
    <t>2018年高新区政府性基金转移支付表</t>
  </si>
  <si>
    <t>政府专项债务余额明细表</t>
  </si>
  <si>
    <t>专项债务</t>
  </si>
  <si>
    <t>政府性基金收入</t>
  </si>
  <si>
    <t>2018年高新区社会保险基金收入预算表</t>
  </si>
  <si>
    <t>2017年预算数</t>
  </si>
  <si>
    <t>2018年预算数</t>
  </si>
  <si>
    <t>比17年预算增长%</t>
  </si>
  <si>
    <t>社会保险基金收入</t>
  </si>
  <si>
    <t>一、机关事业单位基本养老保险基金收入</t>
  </si>
  <si>
    <t>基本养老保险费收入</t>
  </si>
  <si>
    <t>财政补贴收入</t>
  </si>
  <si>
    <t>其他基本养老保险基金收入</t>
  </si>
  <si>
    <t>二、失业保险基金收入</t>
  </si>
  <si>
    <t xml:space="preserve">  失业保险费收入</t>
  </si>
  <si>
    <t xml:space="preserve">  失业保险基金财政补贴收入</t>
  </si>
  <si>
    <t xml:space="preserve"> 其他失业保险基金收入</t>
  </si>
  <si>
    <t>三、城镇职工基本医疗保险基金收入</t>
  </si>
  <si>
    <t xml:space="preserve">  基本医疗保险费收入</t>
  </si>
  <si>
    <t xml:space="preserve">  基本医疗保险基金财政补贴收入</t>
  </si>
  <si>
    <t xml:space="preserve">  其他基本医疗保险基金收入</t>
  </si>
  <si>
    <t>四、工伤保险基金收入</t>
  </si>
  <si>
    <t xml:space="preserve">  工伤保险费收入</t>
  </si>
  <si>
    <t xml:space="preserve">  工伤保险基金财政补贴收入</t>
  </si>
  <si>
    <t xml:space="preserve">  其他工伤保险基金收入</t>
  </si>
  <si>
    <t>五、生育保险基金收入</t>
  </si>
  <si>
    <t xml:space="preserve">  生 育保险费收入</t>
  </si>
  <si>
    <t xml:space="preserve">  生育保险基金补贴收入</t>
  </si>
  <si>
    <t xml:space="preserve">  其他生育保险基金收入</t>
  </si>
  <si>
    <t>六、城镇居民基本医疗保险基金收入</t>
  </si>
  <si>
    <t>2018年高新区社会保险基金支出预算表</t>
  </si>
  <si>
    <t>比16年预算增长%</t>
  </si>
  <si>
    <t>社会保险基金支出</t>
  </si>
  <si>
    <t>一、机关事业单位基本养老保险基金支出</t>
  </si>
  <si>
    <t>基本养老金支出</t>
  </si>
  <si>
    <t>其他基本养老保险基金支出</t>
  </si>
  <si>
    <t>二、失业保险基金支出</t>
  </si>
  <si>
    <t xml:space="preserve">  失业保险金</t>
  </si>
  <si>
    <t xml:space="preserve">  医疗保险费</t>
  </si>
  <si>
    <t xml:space="preserve">  丧葬抚恤补助</t>
  </si>
  <si>
    <t xml:space="preserve">  职业培训和职业介绍补贴</t>
  </si>
  <si>
    <t xml:space="preserve">  其他失业保险基金支出</t>
  </si>
  <si>
    <t>三、城镇职工基本医疗保险基金支出</t>
  </si>
  <si>
    <t xml:space="preserve">   基本医疗保险统筹基金</t>
  </si>
  <si>
    <t xml:space="preserve">   医疗保险个人账户基金</t>
  </si>
  <si>
    <t xml:space="preserve">  其他基本医疗保险基金支出</t>
  </si>
  <si>
    <t>四、工伤保险基金支出</t>
  </si>
  <si>
    <t xml:space="preserve">  工伤保险待遇</t>
  </si>
  <si>
    <t xml:space="preserve">  其他工伤保险基金支出</t>
  </si>
  <si>
    <t>五、生育保险基金支出</t>
  </si>
  <si>
    <t xml:space="preserve">  生育保险金</t>
  </si>
  <si>
    <t xml:space="preserve">  其他生育保险基金支出</t>
  </si>
  <si>
    <t>六、城镇居民基本医疗保险基金支出</t>
  </si>
  <si>
    <t>2018年高新区国有资本经营预算收入表</t>
  </si>
  <si>
    <t>2018年度高新区国有资本经营收支预算表</t>
  </si>
  <si>
    <t>预算科目</t>
  </si>
  <si>
    <t>国有资本经营收入</t>
  </si>
  <si>
    <t>国有资本经营支出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</si>
  <si>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</si>
  <si>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</si>
  <si>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</si>
  <si>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</si>
  <si>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</si>
  <si>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</si>
  <si>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</si>
  <si>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>国有资本经营预算支出</t>
  </si>
  <si>
    <t xml:space="preserve">      石油石化企业利润收入</t>
  </si>
  <si>
    <t>　解决历史遗留问题及改革成本支出</t>
  </si>
  <si>
    <t xml:space="preserve">      电力企业利润收入</t>
  </si>
  <si>
    <t>　　厂办大集体改革支出</t>
  </si>
  <si>
    <t xml:space="preserve">      电信企业利润收入</t>
  </si>
  <si>
    <t>　　"三供一业"移交补助支出</t>
  </si>
  <si>
    <t xml:space="preserve">      煤炭企业利润收入</t>
  </si>
  <si>
    <t>　　国有企业办职教幼教补助支出</t>
  </si>
  <si>
    <t xml:space="preserve">      有色冶金采掘企业利润收入</t>
  </si>
  <si>
    <t>　　国有企业办公共服务机构移交补助支出</t>
  </si>
  <si>
    <t xml:space="preserve">      钢铁企业利润收入</t>
  </si>
  <si>
    <t>　　国有企业退休人员社会化管理补助支出</t>
  </si>
  <si>
    <t xml:space="preserve">      化工企业利润收入</t>
  </si>
  <si>
    <t>　　国有企业棚户区改造支出</t>
  </si>
  <si>
    <t xml:space="preserve">      运输企业利润收入</t>
  </si>
  <si>
    <t>　　国有企业改革成本支出</t>
  </si>
  <si>
    <t xml:space="preserve">      电子企业利润收入</t>
  </si>
  <si>
    <t>　　离休干部医药费补助支出</t>
  </si>
  <si>
    <t xml:space="preserve">      机械企业利润收入</t>
  </si>
  <si>
    <t>　　其他解决历史遗留问题及改革成本支出</t>
  </si>
  <si>
    <t xml:space="preserve">      投资服务企业利润收入</t>
  </si>
  <si>
    <t>　国有企业资本金注入</t>
  </si>
  <si>
    <t xml:space="preserve">      纺织轻工企业利润收入</t>
  </si>
  <si>
    <t>　　国有经济结构调整支出</t>
  </si>
  <si>
    <t xml:space="preserve">      贸易企业利润收入</t>
  </si>
  <si>
    <t>　　公益性设施投资支出</t>
  </si>
  <si>
    <t xml:space="preserve">      建筑施工企业利润收入</t>
  </si>
  <si>
    <t>　　前瞻性战略性产业发展支出</t>
  </si>
  <si>
    <t xml:space="preserve">      房地产企业利润收入</t>
  </si>
  <si>
    <t>　　生态环境保护支出</t>
  </si>
  <si>
    <t xml:space="preserve">      建材企业利润收入</t>
  </si>
  <si>
    <t>　　支持科技进步支出</t>
  </si>
  <si>
    <t xml:space="preserve">      境外企业利润收入</t>
  </si>
  <si>
    <t>　　保障国家经济安全支出</t>
  </si>
  <si>
    <t xml:space="preserve">      对外合作企业利润收入</t>
  </si>
  <si>
    <t>　　对外投资合作支出</t>
  </si>
  <si>
    <t xml:space="preserve">      医药企业利润收入</t>
  </si>
  <si>
    <t>　　其他国有企业资本金注入</t>
  </si>
  <si>
    <t xml:space="preserve">      农林牧渔企业利润收入</t>
  </si>
  <si>
    <t>　国有企业政策性补贴(款)</t>
  </si>
  <si>
    <t xml:space="preserve">      邮政企业利润收入</t>
  </si>
  <si>
    <t>　　国有企业政策性补贴(项)</t>
  </si>
  <si>
    <t xml:space="preserve">      军工企业利润收入</t>
  </si>
  <si>
    <t>　金融国有资本经营预算支出</t>
  </si>
  <si>
    <t xml:space="preserve">      转制科研院所利润收入</t>
  </si>
  <si>
    <t>　　资本性支出</t>
  </si>
  <si>
    <t xml:space="preserve">      地质勘查企业利润收入</t>
  </si>
  <si>
    <t>　　改革性支出</t>
  </si>
  <si>
    <t xml:space="preserve">      卫生体育福利企业利润收入</t>
  </si>
  <si>
    <t>　　其他金融国有资本经营预算支出</t>
  </si>
  <si>
    <t xml:space="preserve">      教育文化广播企业利润收入</t>
  </si>
  <si>
    <t>　其他国有资本经营预算支出(款)</t>
  </si>
  <si>
    <t xml:space="preserve">      科学研究企业利润收入</t>
  </si>
  <si>
    <t>　　其他国有资本经营预算支出(项)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</si>
  <si>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</si>
  <si>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</si>
  <si>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</si>
  <si>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</si>
  <si>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</si>
  <si>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</si>
  <si>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</si>
  <si>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</si>
  <si>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</si>
  <si>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</si>
  <si>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</si>
  <si>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</si>
  <si>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</si>
  <si>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</si>
  <si>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</si>
  <si>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</si>
  <si>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</si>
  <si>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</si>
  <si>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</si>
  <si>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2018年高新区国有资本经营预算转移支付表</t>
  </si>
  <si>
    <t>2018年高新区预算调整表</t>
  </si>
  <si>
    <t>2018年高新区政府预算一般公共预算税收返还分地区</t>
  </si>
  <si>
    <t>一般公共预算一般性转移支付分地区</t>
  </si>
  <si>
    <t>一般公共预算专项转移支付分地区、分项目</t>
  </si>
</sst>
</file>

<file path=xl/styles.xml><?xml version="1.0" encoding="utf-8"?>
<styleSheet xmlns="http://schemas.openxmlformats.org/spreadsheetml/2006/main">
  <numFmts count="31">
    <numFmt numFmtId="176" formatCode="#,##0_ "/>
    <numFmt numFmtId="177" formatCode="0.0%"/>
    <numFmt numFmtId="178" formatCode="_-* #,##0.00&quot;$&quot;_-;\-* #,##0.00&quot;$&quot;_-;_-* &quot;-&quot;??&quot;$&quot;_-;_-@_-"/>
    <numFmt numFmtId="179" formatCode="yyyy&quot;年&quot;m&quot;月&quot;d&quot;日&quot;;@"/>
    <numFmt numFmtId="180" formatCode="_ \¥* #,##0.00_ ;_ \¥* \-#,##0.00_ ;_ \¥* &quot;-&quot;??_ ;_ @_ "/>
    <numFmt numFmtId="181" formatCode="0.0"/>
    <numFmt numFmtId="182" formatCode="0.0_ "/>
    <numFmt numFmtId="183" formatCode="_-* #,##0&quot;$&quot;_-;\-* #,##0&quot;$&quot;_-;_-* &quot;-&quot;&quot;$&quot;_-;_-@_-"/>
    <numFmt numFmtId="184" formatCode="\$#,##0;\(\$#,##0\)"/>
    <numFmt numFmtId="185" formatCode="0;_琀"/>
    <numFmt numFmtId="186" formatCode="yyyy/mm/dd"/>
    <numFmt numFmtId="187" formatCode="#,##0.00_ "/>
    <numFmt numFmtId="188" formatCode="0_);[Red]\(0\)"/>
    <numFmt numFmtId="189" formatCode="#."/>
    <numFmt numFmtId="190" formatCode="#,##0;\-#,##0;&quot;-&quot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91" formatCode="0.00_);[Red]\(0.00\)"/>
    <numFmt numFmtId="192" formatCode="_-* #,##0_$_-;\-* #,##0_$_-;_-* &quot;-&quot;_$_-;_-@_-"/>
    <numFmt numFmtId="193" formatCode="0_ "/>
    <numFmt numFmtId="194" formatCode="#,##0;\(#,##0\)"/>
    <numFmt numFmtId="195" formatCode="%#.00"/>
    <numFmt numFmtId="196" formatCode=";;"/>
    <numFmt numFmtId="197" formatCode="_-* #,##0.00_$_-;\-* #,##0.00_$_-;_-* &quot;-&quot;??_$_-;_-@_-"/>
    <numFmt numFmtId="198" formatCode="_-&quot;$&quot;* #,##0_-;\-&quot;$&quot;* #,##0_-;_-&quot;$&quot;* &quot;-&quot;_-;_-@_-"/>
    <numFmt numFmtId="199" formatCode="0.00_ "/>
    <numFmt numFmtId="200" formatCode="#,##0.00_ ;\-#,##0.00;;"/>
    <numFmt numFmtId="201" formatCode="\$#.00"/>
    <numFmt numFmtId="202" formatCode="\$#,##0.00;\(\$#,##0.00\)"/>
  </numFmts>
  <fonts count="88"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0"/>
      <name val="黑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2"/>
      <name val="方正小标宋简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b/>
      <sz val="14"/>
      <name val="宋体"/>
      <charset val="134"/>
    </font>
    <font>
      <b/>
      <sz val="14"/>
      <color indexed="9"/>
      <name val="宋体"/>
      <charset val="134"/>
    </font>
    <font>
      <b/>
      <sz val="10"/>
      <color indexed="8"/>
      <name val="宋体"/>
      <charset val="134"/>
    </font>
    <font>
      <b/>
      <sz val="18"/>
      <name val="黑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"/>
      <color indexed="8"/>
      <name val="Courier"/>
      <charset val="134"/>
    </font>
    <font>
      <sz val="1"/>
      <color indexed="16"/>
      <name val="Courier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"/>
      <color indexed="0"/>
      <name val="Courier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sz val="12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name val="官帕眉"/>
      <charset val="134"/>
    </font>
    <font>
      <sz val="10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0.5"/>
      <color indexed="17"/>
      <name val="宋体"/>
      <charset val="134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"/>
      <color indexed="18"/>
      <name val="Courier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9"/>
      <name val="宋体"/>
      <charset val="134"/>
    </font>
    <font>
      <sz val="12"/>
      <color indexed="20"/>
      <name val="楷体_GB2312"/>
      <charset val="134"/>
    </font>
    <font>
      <sz val="10"/>
      <name val="Helv"/>
      <charset val="134"/>
    </font>
    <font>
      <sz val="10"/>
      <color indexed="17"/>
      <name val="宋体"/>
      <charset val="134"/>
    </font>
    <font>
      <sz val="12"/>
      <color indexed="16"/>
      <name val="宋体"/>
      <charset val="134"/>
    </font>
    <font>
      <sz val="10.5"/>
      <color indexed="20"/>
      <name val="宋体"/>
      <charset val="134"/>
    </font>
    <font>
      <u/>
      <sz val="12"/>
      <color indexed="12"/>
      <name val="宋体"/>
      <charset val="134"/>
    </font>
    <font>
      <sz val="12"/>
      <color indexed="17"/>
      <name val="楷体_GB2312"/>
      <charset val="134"/>
    </font>
    <font>
      <b/>
      <sz val="12"/>
      <color indexed="8"/>
      <name val="宋体"/>
      <charset val="134"/>
    </font>
    <font>
      <sz val="10"/>
      <color indexed="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0"/>
      <name val="MS Sans Serif"/>
      <charset val="134"/>
    </font>
    <font>
      <sz val="8"/>
      <name val="Times New Roman"/>
      <charset val="134"/>
    </font>
    <font>
      <sz val="8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12"/>
      <name val="바탕체"/>
      <charset val="134"/>
    </font>
    <font>
      <sz val="12"/>
      <name val="Courier"/>
      <charset val="134"/>
    </font>
    <font>
      <sz val="11"/>
      <color indexed="20"/>
      <name val="微软雅黑"/>
      <charset val="134"/>
    </font>
    <font>
      <sz val="11"/>
      <color indexed="17"/>
      <name val="微软雅黑"/>
      <charset val="134"/>
    </font>
    <font>
      <u/>
      <sz val="10"/>
      <color indexed="12"/>
      <name val="宋体"/>
      <charset val="134"/>
    </font>
    <font>
      <u/>
      <sz val="12"/>
      <color indexed="36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789">
    <xf numFmtId="0" fontId="0" fillId="0" borderId="0"/>
    <xf numFmtId="0" fontId="47" fillId="22" borderId="0" applyNumberFormat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189" fontId="35" fillId="0" borderId="0">
      <protection locked="0"/>
    </xf>
    <xf numFmtId="44" fontId="32" fillId="0" borderId="0" applyFont="0" applyFill="0" applyBorder="0" applyAlignment="0" applyProtection="0">
      <alignment vertical="center"/>
    </xf>
    <xf numFmtId="189" fontId="42" fillId="0" borderId="0">
      <protection locked="0"/>
    </xf>
    <xf numFmtId="0" fontId="41" fillId="14" borderId="18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189" fontId="34" fillId="0" borderId="0">
      <protection locked="0"/>
    </xf>
    <xf numFmtId="0" fontId="30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50" fillId="26" borderId="0" applyNumberFormat="0" applyBorder="0" applyAlignment="0" applyProtection="0"/>
    <xf numFmtId="41" fontId="32" fillId="0" borderId="0" applyFont="0" applyFill="0" applyBorder="0" applyAlignment="0" applyProtection="0">
      <alignment vertical="center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9" fillId="24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38" fillId="2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0" fontId="3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0" fontId="32" fillId="15" borderId="19" applyNumberFormat="0" applyFont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5" fillId="0" borderId="0">
      <protection locked="0"/>
    </xf>
    <xf numFmtId="0" fontId="31" fillId="7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0" fontId="39" fillId="0" borderId="0" applyNumberFormat="0" applyFill="0" applyBorder="0" applyAlignment="0" applyProtection="0">
      <alignment vertical="center"/>
    </xf>
    <xf numFmtId="188" fontId="0" fillId="0" borderId="0" applyFont="0" applyFill="0" applyBorder="0" applyAlignment="0" applyProtection="0"/>
    <xf numFmtId="189" fontId="35" fillId="0" borderId="0">
      <protection locked="0"/>
    </xf>
    <xf numFmtId="189" fontId="35" fillId="0" borderId="0">
      <protection locked="0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89" fontId="42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4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0" fontId="48" fillId="0" borderId="17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189" fontId="34" fillId="0" borderId="0">
      <protection locked="0"/>
    </xf>
    <xf numFmtId="0" fontId="39" fillId="0" borderId="20" applyNumberFormat="0" applyFill="0" applyAlignment="0" applyProtection="0">
      <alignment vertical="center"/>
    </xf>
    <xf numFmtId="0" fontId="56" fillId="0" borderId="0"/>
    <xf numFmtId="189" fontId="34" fillId="0" borderId="0">
      <protection locked="0"/>
    </xf>
    <xf numFmtId="189" fontId="35" fillId="0" borderId="0">
      <protection locked="0"/>
    </xf>
    <xf numFmtId="0" fontId="31" fillId="9" borderId="0" applyNumberFormat="0" applyBorder="0" applyAlignment="0" applyProtection="0">
      <alignment vertical="center"/>
    </xf>
    <xf numFmtId="0" fontId="33" fillId="8" borderId="16" applyNumberFormat="0" applyAlignment="0" applyProtection="0">
      <alignment vertical="center"/>
    </xf>
    <xf numFmtId="189" fontId="34" fillId="0" borderId="0">
      <protection locked="0"/>
    </xf>
    <xf numFmtId="0" fontId="46" fillId="8" borderId="18" applyNumberFormat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0" fontId="13" fillId="0" borderId="0"/>
    <xf numFmtId="189" fontId="35" fillId="0" borderId="0">
      <protection locked="0"/>
    </xf>
    <xf numFmtId="0" fontId="57" fillId="29" borderId="21" applyNumberForma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31" fillId="21" borderId="0" applyNumberFormat="0" applyBorder="0" applyAlignment="0" applyProtection="0">
      <alignment vertical="center"/>
    </xf>
    <xf numFmtId="189" fontId="34" fillId="0" borderId="0">
      <protection locked="0"/>
    </xf>
    <xf numFmtId="189" fontId="58" fillId="0" borderId="0">
      <protection locked="0"/>
    </xf>
    <xf numFmtId="0" fontId="59" fillId="0" borderId="22" applyNumberFormat="0" applyFill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189" fontId="34" fillId="0" borderId="0">
      <protection locked="0"/>
    </xf>
    <xf numFmtId="0" fontId="61" fillId="33" borderId="0" applyNumberFormat="0" applyBorder="0" applyAlignment="0" applyProtection="0">
      <alignment vertical="center"/>
    </xf>
    <xf numFmtId="189" fontId="35" fillId="0" borderId="0">
      <protection locked="0"/>
    </xf>
    <xf numFmtId="0" fontId="62" fillId="34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0" fontId="38" fillId="35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0" fontId="31" fillId="3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8" fillId="2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5" fillId="0" borderId="0">
      <protection locked="0"/>
    </xf>
    <xf numFmtId="0" fontId="38" fillId="36" borderId="0" applyNumberFormat="0" applyBorder="0" applyAlignment="0" applyProtection="0">
      <alignment vertical="center"/>
    </xf>
    <xf numFmtId="189" fontId="34" fillId="0" borderId="0">
      <protection locked="0"/>
    </xf>
    <xf numFmtId="0" fontId="51" fillId="2" borderId="0" applyNumberFormat="0" applyBorder="0" applyAlignment="0" applyProtection="0">
      <alignment vertical="center"/>
    </xf>
    <xf numFmtId="189" fontId="42" fillId="0" borderId="0">
      <protection locked="0"/>
    </xf>
    <xf numFmtId="0" fontId="1" fillId="0" borderId="0"/>
    <xf numFmtId="0" fontId="38" fillId="1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31" fillId="10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38" fillId="37" borderId="0" applyNumberFormat="0" applyBorder="0" applyAlignment="0" applyProtection="0">
      <alignment vertical="center"/>
    </xf>
    <xf numFmtId="189" fontId="35" fillId="0" borderId="0">
      <protection locked="0"/>
    </xf>
    <xf numFmtId="0" fontId="38" fillId="3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0" fontId="31" fillId="3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13" fillId="0" borderId="0"/>
    <xf numFmtId="0" fontId="30" fillId="2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1" fillId="0" borderId="0"/>
    <xf numFmtId="0" fontId="10" fillId="0" borderId="0">
      <alignment vertical="center"/>
    </xf>
    <xf numFmtId="189" fontId="35" fillId="0" borderId="0">
      <protection locked="0"/>
    </xf>
    <xf numFmtId="0" fontId="30" fillId="19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58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63" fillId="42" borderId="0" applyNumberFormat="0" applyBorder="0" applyAlignment="0" applyProtection="0"/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51" fillId="2" borderId="0" applyNumberFormat="0" applyBorder="0" applyAlignment="0" applyProtection="0"/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64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9" fontId="0" fillId="0" borderId="0" applyFont="0" applyFill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0" fillId="0" borderId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1" fillId="0" borderId="0"/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0" fontId="13" fillId="0" borderId="0"/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13" fillId="0" borderId="0"/>
    <xf numFmtId="189" fontId="35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0" fillId="0" borderId="0">
      <alignment vertical="center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1" fillId="0" borderId="0"/>
    <xf numFmtId="189" fontId="35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1" fillId="0" borderId="0"/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0" fontId="1" fillId="0" borderId="0"/>
    <xf numFmtId="0" fontId="65" fillId="0" borderId="0"/>
    <xf numFmtId="189" fontId="35" fillId="0" borderId="0">
      <protection locked="0"/>
    </xf>
    <xf numFmtId="0" fontId="65" fillId="0" borderId="0"/>
    <xf numFmtId="0" fontId="1" fillId="0" borderId="0"/>
    <xf numFmtId="189" fontId="34" fillId="0" borderId="0">
      <protection locked="0"/>
    </xf>
    <xf numFmtId="0" fontId="13" fillId="0" borderId="0"/>
    <xf numFmtId="189" fontId="34" fillId="0" borderId="0">
      <protection locked="0"/>
    </xf>
    <xf numFmtId="189" fontId="34" fillId="0" borderId="0">
      <protection locked="0"/>
    </xf>
    <xf numFmtId="0" fontId="51" fillId="2" borderId="0" applyNumberFormat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30" fillId="19" borderId="0" applyNumberFormat="0" applyBorder="0" applyAlignment="0" applyProtection="0">
      <alignment vertical="center"/>
    </xf>
    <xf numFmtId="189" fontId="42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66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58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0" fontId="68" fillId="28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55" fillId="1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56" fillId="0" borderId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51" fillId="2" borderId="0" applyNumberFormat="0" applyBorder="0" applyAlignment="0" applyProtection="0"/>
    <xf numFmtId="189" fontId="42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5" fillId="0" borderId="0">
      <protection locked="0"/>
    </xf>
    <xf numFmtId="0" fontId="1" fillId="0" borderId="0"/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13" fillId="0" borderId="0"/>
    <xf numFmtId="189" fontId="35" fillId="0" borderId="0">
      <protection locked="0"/>
    </xf>
    <xf numFmtId="0" fontId="13" fillId="0" borderId="0"/>
    <xf numFmtId="189" fontId="34" fillId="0" borderId="0">
      <protection locked="0"/>
    </xf>
    <xf numFmtId="189" fontId="35" fillId="0" borderId="0">
      <protection locked="0"/>
    </xf>
    <xf numFmtId="0" fontId="53" fillId="22" borderId="0" applyNumberFormat="0" applyBorder="0" applyAlignment="0" applyProtection="0">
      <alignment vertical="center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0" fontId="1" fillId="0" borderId="0"/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1" fillId="0" borderId="0"/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0" fontId="13" fillId="0" borderId="0"/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0" fillId="0" borderId="0">
      <alignment vertical="center"/>
    </xf>
    <xf numFmtId="189" fontId="34" fillId="0" borderId="0">
      <protection locked="0"/>
    </xf>
    <xf numFmtId="0" fontId="1" fillId="0" borderId="0"/>
    <xf numFmtId="189" fontId="35" fillId="0" borderId="0">
      <protection locked="0"/>
    </xf>
    <xf numFmtId="0" fontId="1" fillId="0" borderId="0"/>
    <xf numFmtId="189" fontId="35" fillId="0" borderId="0">
      <protection locked="0"/>
    </xf>
    <xf numFmtId="0" fontId="13" fillId="0" borderId="0"/>
    <xf numFmtId="0" fontId="51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1" fillId="0" borderId="0"/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55" fillId="19" borderId="0" applyNumberFormat="0" applyBorder="0" applyAlignment="0" applyProtection="0">
      <alignment vertical="center"/>
    </xf>
    <xf numFmtId="0" fontId="13" fillId="0" borderId="0"/>
    <xf numFmtId="0" fontId="53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13" fillId="0" borderId="0"/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53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53" fillId="22" borderId="0" applyNumberFormat="0" applyBorder="0" applyAlignment="0" applyProtection="0">
      <alignment vertical="center"/>
    </xf>
    <xf numFmtId="0" fontId="13" fillId="0" borderId="0"/>
    <xf numFmtId="0" fontId="1" fillId="0" borderId="0"/>
    <xf numFmtId="189" fontId="35" fillId="0" borderId="0">
      <protection locked="0"/>
    </xf>
    <xf numFmtId="0" fontId="50" fillId="19" borderId="0" applyNumberFormat="0" applyBorder="0" applyAlignment="0" applyProtection="0"/>
    <xf numFmtId="0" fontId="1" fillId="0" borderId="0"/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0" fontId="47" fillId="22" borderId="0" applyNumberFormat="0" applyBorder="0" applyAlignment="0" applyProtection="0">
      <alignment vertical="center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64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0" fontId="1" fillId="0" borderId="0"/>
    <xf numFmtId="189" fontId="35" fillId="0" borderId="0">
      <protection locked="0"/>
    </xf>
    <xf numFmtId="189" fontId="35" fillId="0" borderId="0">
      <protection locked="0"/>
    </xf>
    <xf numFmtId="0" fontId="13" fillId="0" borderId="0"/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53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1" fillId="2" borderId="0" applyNumberFormat="0" applyBorder="0" applyAlignment="0" applyProtection="0"/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0" fontId="1" fillId="0" borderId="0"/>
    <xf numFmtId="0" fontId="13" fillId="0" borderId="0"/>
    <xf numFmtId="189" fontId="35" fillId="0" borderId="0">
      <protection locked="0"/>
    </xf>
    <xf numFmtId="0" fontId="1" fillId="0" borderId="0"/>
    <xf numFmtId="189" fontId="34" fillId="0" borderId="0">
      <protection locked="0"/>
    </xf>
    <xf numFmtId="0" fontId="13" fillId="0" borderId="0"/>
    <xf numFmtId="189" fontId="34" fillId="0" borderId="0">
      <protection locked="0"/>
    </xf>
    <xf numFmtId="0" fontId="1" fillId="0" borderId="0"/>
    <xf numFmtId="0" fontId="1" fillId="0" borderId="0"/>
    <xf numFmtId="189" fontId="34" fillId="0" borderId="0">
      <protection locked="0"/>
    </xf>
    <xf numFmtId="0" fontId="13" fillId="0" borderId="0"/>
    <xf numFmtId="0" fontId="1" fillId="0" borderId="0"/>
    <xf numFmtId="189" fontId="34" fillId="0" borderId="0">
      <protection locked="0"/>
    </xf>
    <xf numFmtId="189" fontId="34" fillId="0" borderId="0">
      <protection locked="0"/>
    </xf>
    <xf numFmtId="0" fontId="13" fillId="0" borderId="0"/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55" fillId="19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66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0" fontId="51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53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64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79" fontId="0" fillId="0" borderId="0" applyFont="0" applyFill="0" applyBorder="0" applyAlignment="0" applyProtection="0"/>
    <xf numFmtId="189" fontId="58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67" fillId="22" borderId="0" applyNumberFormat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8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67" fillId="22" borderId="0" applyNumberFormat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189" fontId="34" fillId="0" borderId="0">
      <protection locked="0"/>
    </xf>
    <xf numFmtId="0" fontId="0" fillId="0" borderId="0" applyFont="0" applyFill="0" applyBorder="0" applyAlignment="0" applyProtection="0"/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0" fontId="53" fillId="22" borderId="0" applyNumberFormat="0" applyBorder="0" applyAlignment="0" applyProtection="0">
      <alignment vertical="center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58" fillId="0" borderId="0">
      <protection locked="0"/>
    </xf>
    <xf numFmtId="0" fontId="30" fillId="2" borderId="0" applyNumberFormat="0" applyBorder="0" applyAlignment="0" applyProtection="0">
      <alignment vertical="center"/>
    </xf>
    <xf numFmtId="0" fontId="1" fillId="0" borderId="0"/>
    <xf numFmtId="189" fontId="35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56" fillId="0" borderId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64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68" fillId="28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0" fontId="51" fillId="2" borderId="0" applyNumberFormat="0" applyBorder="0" applyAlignment="0" applyProtection="0"/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71" fillId="43" borderId="0" applyNumberFormat="0" applyBorder="0" applyAlignment="0" applyProtection="0"/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0" fontId="51" fillId="19" borderId="0" applyNumberFormat="0" applyBorder="0" applyAlignment="0" applyProtection="0">
      <alignment vertical="center"/>
    </xf>
    <xf numFmtId="189" fontId="42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0" fontId="68" fillId="28" borderId="0" applyNumberFormat="0" applyBorder="0" applyAlignment="0" applyProtection="0">
      <alignment vertical="center"/>
    </xf>
    <xf numFmtId="189" fontId="42" fillId="0" borderId="0">
      <protection locked="0"/>
    </xf>
    <xf numFmtId="0" fontId="63" fillId="42" borderId="0" applyNumberFormat="0" applyBorder="0" applyAlignment="0" applyProtection="0"/>
    <xf numFmtId="0" fontId="70" fillId="2" borderId="0" applyNumberFormat="0" applyBorder="0" applyAlignment="0" applyProtection="0">
      <alignment vertical="center"/>
    </xf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63" fillId="4" borderId="0" applyNumberFormat="0" applyBorder="0" applyAlignment="0" applyProtection="0"/>
    <xf numFmtId="0" fontId="63" fillId="42" borderId="0" applyNumberFormat="0" applyBorder="0" applyAlignment="0" applyProtection="0"/>
    <xf numFmtId="0" fontId="63" fillId="44" borderId="0" applyNumberFormat="0" applyBorder="0" applyAlignment="0" applyProtection="0"/>
    <xf numFmtId="0" fontId="50" fillId="48" borderId="0" applyNumberFormat="0" applyBorder="0" applyAlignment="0" applyProtection="0"/>
    <xf numFmtId="0" fontId="63" fillId="49" borderId="0" applyNumberFormat="0" applyBorder="0" applyAlignment="0" applyProtection="0"/>
    <xf numFmtId="0" fontId="63" fillId="44" borderId="0" applyNumberFormat="0" applyBorder="0" applyAlignment="0" applyProtection="0"/>
    <xf numFmtId="189" fontId="34" fillId="0" borderId="0">
      <protection locked="0"/>
    </xf>
    <xf numFmtId="0" fontId="63" fillId="49" borderId="0" applyNumberFormat="0" applyBorder="0" applyAlignment="0" applyProtection="0"/>
    <xf numFmtId="189" fontId="34" fillId="0" borderId="0">
      <protection locked="0"/>
    </xf>
    <xf numFmtId="0" fontId="50" fillId="48" borderId="0" applyNumberFormat="0" applyBorder="0" applyAlignment="0" applyProtection="0"/>
    <xf numFmtId="0" fontId="50" fillId="2" borderId="0" applyNumberFormat="0" applyBorder="0" applyAlignment="0" applyProtection="0"/>
    <xf numFmtId="189" fontId="42" fillId="0" borderId="0">
      <protection locked="0"/>
    </xf>
    <xf numFmtId="189" fontId="42" fillId="0" borderId="0">
      <protection locked="0"/>
    </xf>
    <xf numFmtId="0" fontId="63" fillId="26" borderId="0" applyNumberFormat="0" applyBorder="0" applyAlignment="0" applyProtection="0"/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63" fillId="49" borderId="0" applyNumberFormat="0" applyBorder="0" applyAlignment="0" applyProtection="0"/>
    <xf numFmtId="0" fontId="50" fillId="45" borderId="0" applyNumberFormat="0" applyBorder="0" applyAlignment="0" applyProtection="0"/>
    <xf numFmtId="189" fontId="42" fillId="0" borderId="0">
      <protection locked="0"/>
    </xf>
    <xf numFmtId="0" fontId="50" fillId="26" borderId="0" applyNumberFormat="0" applyBorder="0" applyAlignment="0" applyProtection="0"/>
    <xf numFmtId="0" fontId="51" fillId="2" borderId="0" applyNumberFormat="0" applyBorder="0" applyAlignment="0" applyProtection="0"/>
    <xf numFmtId="0" fontId="63" fillId="26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63" fillId="50" borderId="0" applyNumberFormat="0" applyBorder="0" applyAlignment="0" applyProtection="0"/>
    <xf numFmtId="0" fontId="50" fillId="45" borderId="0" applyNumberFormat="0" applyBorder="0" applyAlignment="0" applyProtection="0"/>
    <xf numFmtId="0" fontId="63" fillId="4" borderId="0" applyNumberFormat="0" applyBorder="0" applyAlignment="0" applyProtection="0"/>
    <xf numFmtId="0" fontId="63" fillId="47" borderId="0" applyNumberFormat="0" applyBorder="0" applyAlignment="0" applyProtection="0"/>
    <xf numFmtId="0" fontId="50" fillId="48" borderId="0" applyNumberFormat="0" applyBorder="0" applyAlignment="0" applyProtection="0"/>
    <xf numFmtId="195" fontId="34" fillId="0" borderId="0">
      <protection locked="0"/>
    </xf>
    <xf numFmtId="189" fontId="34" fillId="0" borderId="0">
      <protection locked="0"/>
    </xf>
    <xf numFmtId="0" fontId="50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189" fontId="34" fillId="0" borderId="0">
      <protection locked="0"/>
    </xf>
    <xf numFmtId="189" fontId="58" fillId="0" borderId="0">
      <protection locked="0"/>
    </xf>
    <xf numFmtId="189" fontId="58" fillId="0" borderId="0">
      <protection locked="0"/>
    </xf>
    <xf numFmtId="189" fontId="58" fillId="0" borderId="0">
      <protection locked="0"/>
    </xf>
    <xf numFmtId="189" fontId="35" fillId="0" borderId="0">
      <protection locked="0"/>
    </xf>
    <xf numFmtId="189" fontId="58" fillId="0" borderId="0">
      <protection locked="0"/>
    </xf>
    <xf numFmtId="189" fontId="35" fillId="0" borderId="0">
      <protection locked="0"/>
    </xf>
    <xf numFmtId="189" fontId="58" fillId="0" borderId="0">
      <protection locked="0"/>
    </xf>
    <xf numFmtId="0" fontId="51" fillId="2" borderId="0" applyNumberFormat="0" applyBorder="0" applyAlignment="0" applyProtection="0"/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90" fontId="72" fillId="0" borderId="0" applyFill="0" applyBorder="0" applyAlignment="0"/>
    <xf numFmtId="0" fontId="30" fillId="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/>
    <xf numFmtId="41" fontId="0" fillId="0" borderId="0" applyFont="0" applyFill="0" applyBorder="0" applyAlignment="0" applyProtection="0"/>
    <xf numFmtId="189" fontId="34" fillId="0" borderId="0">
      <protection locked="0"/>
    </xf>
    <xf numFmtId="194" fontId="2" fillId="0" borderId="0"/>
    <xf numFmtId="0" fontId="0" fillId="0" borderId="0" applyFont="0" applyFill="0" applyBorder="0" applyAlignment="0" applyProtection="0"/>
    <xf numFmtId="4" fontId="34" fillId="0" borderId="0">
      <protection locked="0"/>
    </xf>
    <xf numFmtId="189" fontId="34" fillId="0" borderId="0">
      <protection locked="0"/>
    </xf>
    <xf numFmtId="198" fontId="0" fillId="0" borderId="0" applyFont="0" applyFill="0" applyBorder="0" applyAlignment="0" applyProtection="0"/>
    <xf numFmtId="189" fontId="42" fillId="0" borderId="0">
      <protection locked="0"/>
    </xf>
    <xf numFmtId="189" fontId="42" fillId="0" borderId="0">
      <protection locked="0"/>
    </xf>
    <xf numFmtId="201" fontId="34" fillId="0" borderId="0">
      <protection locked="0"/>
    </xf>
    <xf numFmtId="202" fontId="2" fillId="0" borderId="0"/>
    <xf numFmtId="0" fontId="73" fillId="0" borderId="0" applyProtection="0"/>
    <xf numFmtId="184" fontId="2" fillId="0" borderId="0"/>
    <xf numFmtId="2" fontId="73" fillId="0" borderId="0" applyProtection="0"/>
    <xf numFmtId="189" fontId="34" fillId="0" borderId="0">
      <protection locked="0"/>
    </xf>
    <xf numFmtId="0" fontId="77" fillId="26" borderId="0" applyNumberFormat="0" applyBorder="0" applyAlignment="0" applyProtection="0"/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74" fillId="0" borderId="24" applyNumberFormat="0" applyAlignment="0" applyProtection="0">
      <alignment horizontal="left" vertical="center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0" fontId="74" fillId="0" borderId="12">
      <alignment horizontal="left" vertical="center"/>
    </xf>
    <xf numFmtId="0" fontId="78" fillId="0" borderId="0" applyProtection="0"/>
    <xf numFmtId="0" fontId="74" fillId="0" borderId="0" applyProtection="0"/>
    <xf numFmtId="0" fontId="77" fillId="6" borderId="2" applyNumberFormat="0" applyBorder="0" applyAlignment="0" applyProtection="0"/>
    <xf numFmtId="37" fontId="79" fillId="0" borderId="0"/>
    <xf numFmtId="189" fontId="34" fillId="0" borderId="0">
      <protection locked="0"/>
    </xf>
    <xf numFmtId="0" fontId="80" fillId="0" borderId="0"/>
    <xf numFmtId="0" fontId="81" fillId="0" borderId="0"/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0" fontId="76" fillId="0" borderId="0"/>
    <xf numFmtId="0" fontId="45" fillId="22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13" fillId="0" borderId="0"/>
    <xf numFmtId="0" fontId="73" fillId="0" borderId="25" applyProtection="0"/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43" fontId="0" fillId="0" borderId="0" applyFont="0" applyFill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51" fillId="2" borderId="0" applyNumberFormat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8" fillId="0" borderId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0" fillId="0" borderId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0" fontId="30" fillId="19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51" fillId="2" borderId="0" applyNumberFormat="0" applyBorder="0" applyAlignment="0" applyProtection="0"/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56" fillId="0" borderId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0" fontId="5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0" fontId="45" fillId="28" borderId="0" applyNumberFormat="0" applyBorder="0" applyAlignment="0" applyProtection="0">
      <alignment vertical="center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19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7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0" fontId="55" fillId="19" borderId="0" applyNumberFormat="0" applyBorder="0" applyAlignment="0" applyProtection="0">
      <alignment vertical="center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51" fillId="2" borderId="0" applyNumberFormat="0" applyBorder="0" applyAlignment="0" applyProtection="0"/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67" fillId="22" borderId="0" applyNumberFormat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43" fontId="0" fillId="0" borderId="0" applyFont="0" applyFill="0" applyBorder="0" applyAlignment="0" applyProtection="0">
      <alignment vertical="center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0" fontId="56" fillId="0" borderId="0"/>
    <xf numFmtId="189" fontId="34" fillId="0" borderId="0">
      <protection locked="0"/>
    </xf>
    <xf numFmtId="189" fontId="34" fillId="0" borderId="0">
      <protection locked="0"/>
    </xf>
    <xf numFmtId="0" fontId="0" fillId="0" borderId="0"/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5" fillId="0" borderId="0">
      <protection locked="0"/>
    </xf>
    <xf numFmtId="0" fontId="0" fillId="0" borderId="0" applyFont="0" applyFill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67" fillId="22" borderId="0" applyNumberFormat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8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0" fontId="51" fillId="2" borderId="0" applyNumberFormat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189" fontId="34" fillId="0" borderId="0">
      <protection locked="0"/>
    </xf>
    <xf numFmtId="0" fontId="51" fillId="2" borderId="0" applyNumberFormat="0" applyBorder="0" applyAlignment="0" applyProtection="0"/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66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0" fontId="67" fillId="22" borderId="0" applyNumberFormat="0" applyBorder="0" applyAlignment="0" applyProtection="0"/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51" fillId="2" borderId="0" applyNumberFormat="0" applyBorder="0" applyAlignment="0" applyProtection="0"/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67" fillId="22" borderId="0" applyNumberFormat="0" applyBorder="0" applyAlignment="0" applyProtection="0"/>
    <xf numFmtId="189" fontId="42" fillId="0" borderId="0">
      <protection locked="0"/>
    </xf>
    <xf numFmtId="189" fontId="42" fillId="0" borderId="0">
      <protection locked="0"/>
    </xf>
    <xf numFmtId="0" fontId="51" fillId="2" borderId="0" applyNumberFormat="0" applyBorder="0" applyAlignment="0" applyProtection="0"/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64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66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53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53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7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78" fontId="0" fillId="0" borderId="0" applyFont="0" applyFill="0" applyBorder="0" applyAlignment="0" applyProtection="0"/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0" fontId="45" fillId="28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6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8" fillId="0" borderId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51" fillId="19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0" fontId="83" fillId="0" borderId="0"/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7" fillId="28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67" fillId="22" borderId="0" applyNumberFormat="0" applyBorder="0" applyAlignment="0" applyProtection="0"/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30" fillId="19" borderId="0" applyNumberFormat="0" applyBorder="0" applyAlignment="0" applyProtection="0">
      <alignment vertical="center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0" fontId="5" fillId="0" borderId="0">
      <alignment vertical="center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0" fontId="64" fillId="2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51" fillId="2" borderId="0" applyNumberFormat="0" applyBorder="0" applyAlignment="0" applyProtection="0"/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2">
      <alignment horizontal="distributed" vertical="center" wrapText="1"/>
    </xf>
    <xf numFmtId="0" fontId="47" fillId="2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47" fillId="28" borderId="0" applyNumberFormat="0" applyBorder="0" applyAlignment="0" applyProtection="0">
      <alignment vertical="center"/>
    </xf>
    <xf numFmtId="0" fontId="67" fillId="48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189" fontId="35" fillId="0" borderId="0">
      <protection locked="0"/>
    </xf>
    <xf numFmtId="0" fontId="47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0" fontId="5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84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53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45" fillId="28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8" fillId="22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189" fontId="35" fillId="0" borderId="0">
      <protection locked="0"/>
    </xf>
    <xf numFmtId="0" fontId="47" fillId="2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4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4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13" fillId="0" borderId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66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9" fontId="34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9" fontId="35" fillId="0" borderId="0">
      <protection locked="0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0" fontId="45" fillId="22" borderId="0" applyNumberFormat="0" applyBorder="0" applyAlignment="0" applyProtection="0">
      <alignment vertical="center"/>
    </xf>
    <xf numFmtId="189" fontId="42" fillId="0" borderId="0">
      <protection locked="0"/>
    </xf>
    <xf numFmtId="0" fontId="30" fillId="2" borderId="0" applyNumberFormat="0" applyBorder="0" applyAlignment="0" applyProtection="0">
      <alignment vertical="center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2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86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0" fontId="51" fillId="19" borderId="0" applyNumberFormat="0" applyBorder="0" applyAlignment="0" applyProtection="0">
      <alignment vertical="center"/>
    </xf>
    <xf numFmtId="189" fontId="35" fillId="0" borderId="0">
      <protection locked="0"/>
    </xf>
    <xf numFmtId="0" fontId="51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19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6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189" fontId="35" fillId="0" borderId="0">
      <protection locked="0"/>
    </xf>
    <xf numFmtId="0" fontId="51" fillId="2" borderId="0" applyNumberFormat="0" applyBorder="0" applyAlignment="0" applyProtection="0"/>
    <xf numFmtId="0" fontId="66" fillId="2" borderId="0" applyNumberFormat="0" applyBorder="0" applyAlignment="0" applyProtection="0">
      <alignment vertical="center"/>
    </xf>
    <xf numFmtId="0" fontId="85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6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58" fillId="0" borderId="0">
      <protection locked="0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189" fontId="35" fillId="0" borderId="0">
      <protection locked="0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9" fontId="42" fillId="0" borderId="0">
      <protection locked="0"/>
    </xf>
    <xf numFmtId="180" fontId="0" fillId="0" borderId="0" applyFont="0" applyFill="0" applyBorder="0" applyAlignment="0" applyProtection="0">
      <alignment vertical="center"/>
    </xf>
    <xf numFmtId="189" fontId="42" fillId="0" borderId="0">
      <protection locked="0"/>
    </xf>
    <xf numFmtId="40" fontId="0" fillId="0" borderId="0" applyFont="0" applyFill="0" applyBorder="0" applyAlignment="0" applyProtection="0"/>
    <xf numFmtId="0" fontId="82" fillId="0" borderId="0"/>
    <xf numFmtId="192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189" fontId="34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5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34" fillId="0" borderId="0">
      <protection locked="0"/>
    </xf>
    <xf numFmtId="189" fontId="58" fillId="0" borderId="0">
      <protection locked="0"/>
    </xf>
    <xf numFmtId="189" fontId="42" fillId="0" borderId="0">
      <protection locked="0"/>
    </xf>
    <xf numFmtId="43" fontId="0" fillId="0" borderId="0" applyFont="0" applyFill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6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2" fillId="0" borderId="0"/>
    <xf numFmtId="0" fontId="71" fillId="51" borderId="0" applyNumberFormat="0" applyBorder="0" applyAlignment="0" applyProtection="0"/>
    <xf numFmtId="0" fontId="71" fillId="52" borderId="0" applyNumberFormat="0" applyBorder="0" applyAlignment="0" applyProtection="0"/>
    <xf numFmtId="1" fontId="12" fillId="0" borderId="2">
      <alignment vertical="center"/>
      <protection locked="0"/>
    </xf>
    <xf numFmtId="181" fontId="12" fillId="0" borderId="2">
      <alignment vertical="center"/>
      <protection locked="0"/>
    </xf>
    <xf numFmtId="0" fontId="1" fillId="0" borderId="0"/>
  </cellStyleXfs>
  <cellXfs count="237">
    <xf numFmtId="0" fontId="0" fillId="0" borderId="0" xfId="0" applyAlignment="1">
      <alignment vertical="center"/>
    </xf>
    <xf numFmtId="0" fontId="1" fillId="0" borderId="0" xfId="537" applyFont="1" applyFill="1" applyAlignment="1">
      <alignment vertical="center" wrapText="1"/>
    </xf>
    <xf numFmtId="0" fontId="2" fillId="0" borderId="0" xfId="537" applyFont="1" applyFill="1" applyAlignment="1">
      <alignment vertical="center" wrapText="1"/>
    </xf>
    <xf numFmtId="0" fontId="1" fillId="0" borderId="0" xfId="537" applyFont="1" applyFill="1" applyAlignment="1">
      <alignment horizontal="center" vertical="center" wrapText="1"/>
    </xf>
    <xf numFmtId="0" fontId="0" fillId="0" borderId="0" xfId="537" applyFont="1" applyFill="1" applyAlignment="1">
      <alignment vertical="center" wrapText="1"/>
    </xf>
    <xf numFmtId="0" fontId="3" fillId="0" borderId="0" xfId="537" applyFont="1" applyFill="1" applyAlignment="1" applyProtection="1">
      <alignment vertical="center" wrapText="1"/>
    </xf>
    <xf numFmtId="0" fontId="4" fillId="0" borderId="0" xfId="537" applyFont="1" applyFill="1" applyAlignment="1" applyProtection="1">
      <alignment horizontal="center" vertical="center" wrapText="1"/>
    </xf>
    <xf numFmtId="0" fontId="1" fillId="0" borderId="0" xfId="537" applyFont="1" applyFill="1" applyAlignment="1" applyProtection="1">
      <alignment vertical="center" wrapText="1"/>
      <protection locked="0"/>
    </xf>
    <xf numFmtId="0" fontId="1" fillId="0" borderId="0" xfId="537" applyFont="1" applyFill="1" applyAlignment="1" applyProtection="1">
      <alignment horizontal="center" vertical="center" wrapText="1"/>
      <protection locked="0"/>
    </xf>
    <xf numFmtId="0" fontId="5" fillId="0" borderId="0" xfId="537" applyFont="1" applyFill="1" applyAlignment="1">
      <alignment horizontal="right" vertical="center" wrapText="1"/>
    </xf>
    <xf numFmtId="0" fontId="6" fillId="2" borderId="1" xfId="537" applyFont="1" applyFill="1" applyBorder="1" applyAlignment="1" applyProtection="1">
      <alignment horizontal="center" vertical="center" wrapText="1"/>
    </xf>
    <xf numFmtId="0" fontId="7" fillId="0" borderId="1" xfId="537" applyFont="1" applyFill="1" applyBorder="1" applyAlignment="1" applyProtection="1">
      <alignment horizontal="center" vertical="center" wrapText="1"/>
    </xf>
    <xf numFmtId="188" fontId="7" fillId="0" borderId="1" xfId="537" applyNumberFormat="1" applyFont="1" applyFill="1" applyBorder="1" applyAlignment="1" applyProtection="1">
      <alignment horizontal="center" vertical="center" wrapText="1"/>
    </xf>
    <xf numFmtId="0" fontId="0" fillId="2" borderId="2" xfId="537" applyFont="1" applyFill="1" applyBorder="1" applyAlignment="1" applyProtection="1">
      <alignment vertical="center" wrapText="1"/>
    </xf>
    <xf numFmtId="0" fontId="0" fillId="0" borderId="2" xfId="537" applyFont="1" applyFill="1" applyBorder="1" applyAlignment="1" applyProtection="1">
      <alignment horizontal="center" vertical="center" wrapText="1"/>
    </xf>
    <xf numFmtId="191" fontId="0" fillId="0" borderId="2" xfId="537" applyNumberFormat="1" applyFont="1" applyFill="1" applyBorder="1" applyAlignment="1" applyProtection="1">
      <alignment horizontal="center" vertical="center" wrapText="1"/>
    </xf>
    <xf numFmtId="0" fontId="0" fillId="0" borderId="2" xfId="537" applyFont="1" applyFill="1" applyBorder="1" applyAlignment="1" applyProtection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9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188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Font="1" applyAlignment="1">
      <alignment horizontal="left"/>
    </xf>
    <xf numFmtId="0" fontId="12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188" fontId="5" fillId="0" borderId="0" xfId="0" applyNumberFormat="1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88" fontId="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188" fontId="12" fillId="0" borderId="2" xfId="0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right" vertical="center" wrapText="1"/>
    </xf>
    <xf numFmtId="188" fontId="12" fillId="0" borderId="2" xfId="0" applyNumberFormat="1" applyFont="1" applyBorder="1" applyAlignment="1">
      <alignment horizontal="right" vertical="center"/>
    </xf>
    <xf numFmtId="177" fontId="12" fillId="0" borderId="2" xfId="0" applyNumberFormat="1" applyFont="1" applyBorder="1" applyAlignment="1">
      <alignment vertical="center" wrapText="1"/>
    </xf>
    <xf numFmtId="0" fontId="5" fillId="0" borderId="0" xfId="456" applyFont="1"/>
    <xf numFmtId="0" fontId="13" fillId="0" borderId="0" xfId="456" applyAlignment="1">
      <alignment horizontal="center"/>
    </xf>
    <xf numFmtId="0" fontId="13" fillId="0" borderId="0" xfId="456" applyAlignment="1">
      <alignment horizontal="left" wrapText="1"/>
    </xf>
    <xf numFmtId="188" fontId="13" fillId="0" borderId="0" xfId="456" applyNumberFormat="1"/>
    <xf numFmtId="0" fontId="13" fillId="0" borderId="0" xfId="456" applyAlignment="1">
      <alignment wrapText="1"/>
    </xf>
    <xf numFmtId="0" fontId="13" fillId="0" borderId="0" xfId="456"/>
    <xf numFmtId="0" fontId="0" fillId="0" borderId="0" xfId="456" applyFont="1" applyAlignment="1">
      <alignment horizontal="left"/>
    </xf>
    <xf numFmtId="0" fontId="4" fillId="0" borderId="0" xfId="456" applyFont="1" applyAlignment="1">
      <alignment horizontal="center"/>
    </xf>
    <xf numFmtId="0" fontId="12" fillId="0" borderId="0" xfId="456" applyFont="1" applyAlignment="1">
      <alignment horizontal="center"/>
    </xf>
    <xf numFmtId="0" fontId="5" fillId="0" borderId="0" xfId="456" applyFont="1" applyAlignment="1">
      <alignment horizontal="left" wrapText="1"/>
    </xf>
    <xf numFmtId="188" fontId="5" fillId="0" borderId="0" xfId="456" applyNumberFormat="1" applyFont="1"/>
    <xf numFmtId="0" fontId="5" fillId="0" borderId="0" xfId="456" applyFont="1" applyAlignment="1">
      <alignment horizontal="right" wrapText="1"/>
    </xf>
    <xf numFmtId="0" fontId="0" fillId="0" borderId="2" xfId="456" applyFont="1" applyBorder="1" applyAlignment="1">
      <alignment horizontal="center" vertical="center"/>
    </xf>
    <xf numFmtId="0" fontId="0" fillId="0" borderId="2" xfId="456" applyFont="1" applyBorder="1" applyAlignment="1">
      <alignment horizontal="center" vertical="center" wrapText="1"/>
    </xf>
    <xf numFmtId="188" fontId="0" fillId="0" borderId="2" xfId="456" applyNumberFormat="1" applyFont="1" applyBorder="1" applyAlignment="1">
      <alignment horizontal="center" vertical="center"/>
    </xf>
    <xf numFmtId="0" fontId="12" fillId="0" borderId="2" xfId="456" applyFont="1" applyBorder="1" applyAlignment="1">
      <alignment horizontal="center" vertical="center"/>
    </xf>
    <xf numFmtId="0" fontId="12" fillId="0" borderId="2" xfId="456" applyFont="1" applyBorder="1" applyAlignment="1">
      <alignment horizontal="left" vertical="center" wrapText="1"/>
    </xf>
    <xf numFmtId="188" fontId="12" fillId="0" borderId="2" xfId="456" applyNumberFormat="1" applyFont="1" applyBorder="1" applyAlignment="1">
      <alignment horizontal="center" vertical="center"/>
    </xf>
    <xf numFmtId="177" fontId="12" fillId="0" borderId="2" xfId="456" applyNumberFormat="1" applyFont="1" applyBorder="1" applyAlignment="1">
      <alignment horizontal="center" vertical="center" wrapText="1"/>
    </xf>
    <xf numFmtId="177" fontId="12" fillId="0" borderId="2" xfId="456" applyNumberFormat="1" applyFont="1" applyBorder="1" applyAlignment="1">
      <alignment horizontal="right" vertical="center" wrapText="1"/>
    </xf>
    <xf numFmtId="188" fontId="12" fillId="0" borderId="2" xfId="456" applyNumberFormat="1" applyFont="1" applyBorder="1" applyAlignment="1">
      <alignment horizontal="right" vertical="center"/>
    </xf>
    <xf numFmtId="0" fontId="0" fillId="0" borderId="0" xfId="0" applyFill="1" applyBorder="1" applyAlignment="1"/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right" vertical="center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200" fontId="10" fillId="0" borderId="4" xfId="0" applyNumberFormat="1" applyFont="1" applyFill="1" applyBorder="1" applyAlignment="1" applyProtection="1">
      <alignment horizontal="right" vertical="center"/>
    </xf>
    <xf numFmtId="187" fontId="5" fillId="0" borderId="2" xfId="0" applyNumberFormat="1" applyFont="1" applyFill="1" applyBorder="1" applyAlignment="1">
      <alignment vertical="center"/>
    </xf>
    <xf numFmtId="186" fontId="10" fillId="0" borderId="4" xfId="0" applyNumberFormat="1" applyFont="1" applyFill="1" applyBorder="1" applyAlignment="1" applyProtection="1">
      <alignment horizontal="left" vertical="center"/>
    </xf>
    <xf numFmtId="0" fontId="17" fillId="0" borderId="0" xfId="2434" applyFont="1" applyFill="1" applyAlignment="1">
      <alignment horizontal="center" vertical="center"/>
    </xf>
    <xf numFmtId="0" fontId="5" fillId="0" borderId="5" xfId="2434" applyFont="1" applyFill="1" applyBorder="1" applyAlignment="1">
      <alignment horizontal="left" vertical="center" wrapText="1"/>
    </xf>
    <xf numFmtId="0" fontId="5" fillId="0" borderId="1" xfId="2434" applyFont="1" applyFill="1" applyBorder="1" applyAlignment="1">
      <alignment horizontal="center" vertical="center" wrapText="1"/>
    </xf>
    <xf numFmtId="0" fontId="5" fillId="0" borderId="6" xfId="2434" applyFont="1" applyFill="1" applyBorder="1" applyAlignment="1">
      <alignment horizontal="center" vertical="center" wrapText="1"/>
    </xf>
    <xf numFmtId="0" fontId="5" fillId="0" borderId="2" xfId="2434" applyFont="1" applyFill="1" applyBorder="1" applyAlignment="1">
      <alignment horizontal="center" vertical="center" wrapText="1"/>
    </xf>
    <xf numFmtId="0" fontId="5" fillId="0" borderId="1" xfId="2435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5" fillId="0" borderId="8" xfId="2434" applyFont="1" applyFill="1" applyBorder="1" applyAlignment="1">
      <alignment horizontal="center" vertical="center" wrapText="1"/>
    </xf>
    <xf numFmtId="0" fontId="5" fillId="0" borderId="7" xfId="2435" applyFont="1" applyFill="1" applyBorder="1" applyAlignment="1">
      <alignment horizontal="center" vertical="center" wrapText="1"/>
    </xf>
    <xf numFmtId="193" fontId="5" fillId="0" borderId="2" xfId="2434" applyNumberFormat="1" applyFont="1" applyFill="1" applyBorder="1" applyAlignment="1">
      <alignment horizontal="center" vertical="center" wrapText="1"/>
    </xf>
    <xf numFmtId="193" fontId="13" fillId="0" borderId="2" xfId="2434" applyNumberFormat="1" applyFont="1" applyFill="1" applyBorder="1" applyAlignment="1">
      <alignment horizontal="right" vertical="center" wrapText="1"/>
    </xf>
    <xf numFmtId="0" fontId="5" fillId="0" borderId="2" xfId="2434" applyFont="1" applyFill="1" applyBorder="1" applyAlignment="1">
      <alignment vertical="center"/>
    </xf>
    <xf numFmtId="193" fontId="18" fillId="0" borderId="2" xfId="2434" applyNumberFormat="1" applyFont="1" applyFill="1" applyBorder="1" applyAlignment="1">
      <alignment horizontal="right" vertical="center" wrapText="1"/>
    </xf>
    <xf numFmtId="0" fontId="5" fillId="3" borderId="2" xfId="2434" applyFont="1" applyFill="1" applyBorder="1" applyAlignment="1">
      <alignment vertical="center"/>
    </xf>
    <xf numFmtId="193" fontId="13" fillId="3" borderId="2" xfId="2434" applyNumberFormat="1" applyFont="1" applyFill="1" applyBorder="1" applyAlignment="1">
      <alignment horizontal="right" vertical="center" wrapText="1"/>
    </xf>
    <xf numFmtId="193" fontId="18" fillId="3" borderId="2" xfId="2434" applyNumberFormat="1" applyFont="1" applyFill="1" applyBorder="1" applyAlignment="1">
      <alignment horizontal="right" vertical="center" wrapText="1"/>
    </xf>
    <xf numFmtId="193" fontId="18" fillId="0" borderId="2" xfId="2434" applyNumberFormat="1" applyFont="1" applyFill="1" applyBorder="1" applyAlignment="1">
      <alignment vertical="center" wrapText="1"/>
    </xf>
    <xf numFmtId="193" fontId="13" fillId="0" borderId="2" xfId="2434" applyNumberFormat="1" applyFont="1" applyFill="1" applyBorder="1" applyAlignment="1">
      <alignment vertical="center" wrapText="1"/>
    </xf>
    <xf numFmtId="0" fontId="5" fillId="0" borderId="2" xfId="2418" applyFont="1" applyFill="1" applyBorder="1" applyAlignment="1">
      <alignment vertical="center"/>
    </xf>
    <xf numFmtId="0" fontId="0" fillId="0" borderId="2" xfId="2418" applyFont="1" applyFill="1" applyBorder="1" applyAlignment="1">
      <alignment vertical="center"/>
    </xf>
    <xf numFmtId="0" fontId="0" fillId="0" borderId="0" xfId="2418" applyFont="1" applyFill="1" applyAlignment="1">
      <alignment vertical="center" wrapText="1"/>
    </xf>
    <xf numFmtId="0" fontId="0" fillId="3" borderId="0" xfId="2418" applyFont="1" applyFill="1" applyAlignment="1">
      <alignment vertical="center"/>
    </xf>
    <xf numFmtId="0" fontId="7" fillId="0" borderId="0" xfId="2418" applyFont="1" applyFill="1" applyAlignment="1">
      <alignment vertical="center"/>
    </xf>
    <xf numFmtId="0" fontId="0" fillId="0" borderId="0" xfId="2418" applyFont="1" applyFill="1" applyAlignment="1">
      <alignment vertical="center"/>
    </xf>
    <xf numFmtId="0" fontId="17" fillId="0" borderId="0" xfId="2434" applyFont="1" applyFill="1" applyAlignment="1">
      <alignment vertical="center"/>
    </xf>
    <xf numFmtId="0" fontId="5" fillId="0" borderId="0" xfId="2434" applyFont="1" applyFill="1" applyAlignment="1">
      <alignment vertical="center"/>
    </xf>
    <xf numFmtId="0" fontId="19" fillId="0" borderId="0" xfId="2434" applyFont="1" applyFill="1" applyAlignment="1">
      <alignment vertical="center"/>
    </xf>
    <xf numFmtId="31" fontId="5" fillId="0" borderId="9" xfId="2434" applyNumberFormat="1" applyFont="1" applyFill="1" applyBorder="1" applyAlignment="1">
      <alignment horizontal="center" vertical="center"/>
    </xf>
    <xf numFmtId="0" fontId="5" fillId="0" borderId="9" xfId="2434" applyFont="1" applyFill="1" applyBorder="1" applyAlignment="1">
      <alignment horizontal="center" vertical="center"/>
    </xf>
    <xf numFmtId="0" fontId="19" fillId="0" borderId="0" xfId="2434" applyFont="1" applyFill="1" applyAlignment="1">
      <alignment horizontal="left" vertical="center"/>
    </xf>
    <xf numFmtId="0" fontId="5" fillId="0" borderId="10" xfId="2434" applyFont="1" applyFill="1" applyBorder="1" applyAlignment="1">
      <alignment horizontal="left" vertical="center" wrapText="1"/>
    </xf>
    <xf numFmtId="0" fontId="5" fillId="0" borderId="11" xfId="2434" applyFont="1" applyFill="1" applyBorder="1" applyAlignment="1">
      <alignment horizontal="center" vertical="center"/>
    </xf>
    <xf numFmtId="0" fontId="5" fillId="0" borderId="12" xfId="2434" applyFont="1" applyFill="1" applyBorder="1" applyAlignment="1">
      <alignment horizontal="center" vertical="center"/>
    </xf>
    <xf numFmtId="0" fontId="5" fillId="0" borderId="13" xfId="2434" applyFont="1" applyFill="1" applyBorder="1" applyAlignment="1">
      <alignment horizontal="center" vertical="center"/>
    </xf>
    <xf numFmtId="0" fontId="5" fillId="0" borderId="14" xfId="2434" applyFont="1" applyFill="1" applyBorder="1" applyAlignment="1">
      <alignment horizontal="left" vertical="center" wrapText="1"/>
    </xf>
    <xf numFmtId="0" fontId="5" fillId="0" borderId="2" xfId="2434" applyFont="1" applyFill="1" applyBorder="1" applyAlignment="1">
      <alignment horizontal="center" vertical="center"/>
    </xf>
    <xf numFmtId="193" fontId="19" fillId="0" borderId="2" xfId="2434" applyNumberFormat="1" applyFont="1" applyFill="1" applyBorder="1" applyAlignment="1">
      <alignment vertical="center" wrapText="1"/>
    </xf>
    <xf numFmtId="193" fontId="19" fillId="0" borderId="2" xfId="2434" applyNumberFormat="1" applyFont="1" applyFill="1" applyBorder="1" applyAlignment="1">
      <alignment horizontal="right" vertical="center" wrapText="1"/>
    </xf>
    <xf numFmtId="193" fontId="5" fillId="0" borderId="2" xfId="2434" applyNumberFormat="1" applyFont="1" applyFill="1" applyBorder="1" applyAlignment="1">
      <alignment vertical="center" wrapText="1"/>
    </xf>
    <xf numFmtId="193" fontId="0" fillId="0" borderId="0" xfId="2418" applyNumberFormat="1" applyFont="1" applyFill="1" applyAlignment="1">
      <alignment vertical="center"/>
    </xf>
    <xf numFmtId="31" fontId="5" fillId="0" borderId="0" xfId="2434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77" fontId="0" fillId="0" borderId="2" xfId="27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6" fontId="22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176" fontId="12" fillId="4" borderId="2" xfId="0" applyNumberFormat="1" applyFont="1" applyFill="1" applyBorder="1" applyAlignment="1">
      <alignment horizontal="right" vertical="center"/>
    </xf>
    <xf numFmtId="1" fontId="25" fillId="0" borderId="2" xfId="0" applyNumberFormat="1" applyFont="1" applyFill="1" applyBorder="1" applyAlignment="1" applyProtection="1">
      <alignment vertical="center"/>
      <protection locked="0"/>
    </xf>
    <xf numFmtId="176" fontId="25" fillId="4" borderId="2" xfId="0" applyNumberFormat="1" applyFont="1" applyFill="1" applyBorder="1" applyAlignment="1" applyProtection="1">
      <alignment horizontal="right" vertical="center"/>
      <protection locked="0"/>
    </xf>
    <xf numFmtId="1" fontId="12" fillId="0" borderId="2" xfId="0" applyNumberFormat="1" applyFont="1" applyFill="1" applyBorder="1" applyAlignment="1" applyProtection="1">
      <alignment horizontal="left" vertical="center"/>
      <protection locked="0"/>
    </xf>
    <xf numFmtId="176" fontId="12" fillId="4" borderId="2" xfId="0" applyNumberFormat="1" applyFont="1" applyFill="1" applyBorder="1" applyAlignment="1" applyProtection="1">
      <alignment horizontal="right" vertical="center"/>
      <protection locked="0"/>
    </xf>
    <xf numFmtId="176" fontId="12" fillId="0" borderId="2" xfId="0" applyNumberFormat="1" applyFont="1" applyFill="1" applyBorder="1" applyAlignment="1" applyProtection="1">
      <alignment horizontal="right" vertical="center"/>
      <protection locked="0"/>
    </xf>
    <xf numFmtId="176" fontId="12" fillId="0" borderId="2" xfId="0" applyNumberFormat="1" applyFont="1" applyFill="1" applyBorder="1" applyAlignment="1">
      <alignment horizontal="right" vertical="center"/>
    </xf>
    <xf numFmtId="1" fontId="12" fillId="0" borderId="2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horizontal="right" vertical="center"/>
      <protection locked="0"/>
    </xf>
    <xf numFmtId="0" fontId="12" fillId="0" borderId="2" xfId="0" applyNumberFormat="1" applyFont="1" applyFill="1" applyBorder="1" applyAlignment="1" applyProtection="1">
      <alignment vertical="center"/>
      <protection locked="0"/>
    </xf>
    <xf numFmtId="3" fontId="12" fillId="0" borderId="2" xfId="0" applyNumberFormat="1" applyFont="1" applyFill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176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1" fontId="26" fillId="0" borderId="2" xfId="0" applyNumberFormat="1" applyFont="1" applyFill="1" applyBorder="1" applyAlignment="1" applyProtection="1">
      <alignment vertical="center"/>
      <protection locked="0"/>
    </xf>
    <xf numFmtId="176" fontId="26" fillId="0" borderId="2" xfId="0" applyNumberFormat="1" applyFont="1" applyFill="1" applyBorder="1" applyAlignment="1" applyProtection="1">
      <alignment horizontal="right" vertical="center"/>
      <protection locked="0"/>
    </xf>
    <xf numFmtId="176" fontId="26" fillId="0" borderId="2" xfId="0" applyNumberFormat="1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distributed" vertical="center"/>
    </xf>
    <xf numFmtId="0" fontId="27" fillId="0" borderId="0" xfId="0" applyFont="1" applyAlignment="1">
      <alignment horizontal="center" vertical="center"/>
    </xf>
    <xf numFmtId="0" fontId="19" fillId="0" borderId="2" xfId="0" applyNumberFormat="1" applyFont="1" applyFill="1" applyBorder="1" applyAlignment="1" applyProtection="1">
      <alignment horizontal="center" vertical="center"/>
    </xf>
    <xf numFmtId="193" fontId="19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19" fillId="0" borderId="11" xfId="0" applyNumberFormat="1" applyFont="1" applyFill="1" applyBorder="1" applyAlignment="1" applyProtection="1">
      <alignment vertical="center"/>
    </xf>
    <xf numFmtId="193" fontId="5" fillId="0" borderId="2" xfId="0" applyNumberFormat="1" applyFont="1" applyFill="1" applyBorder="1" applyAlignment="1" applyProtection="1">
      <alignment horizontal="right" vertical="center"/>
    </xf>
    <xf numFmtId="0" fontId="5" fillId="0" borderId="11" xfId="0" applyNumberFormat="1" applyFont="1" applyFill="1" applyBorder="1" applyAlignment="1" applyProtection="1">
      <alignment vertical="center"/>
    </xf>
    <xf numFmtId="0" fontId="22" fillId="0" borderId="0" xfId="2398" applyFont="1" applyFill="1" applyAlignment="1">
      <alignment vertical="center"/>
    </xf>
    <xf numFmtId="0" fontId="7" fillId="0" borderId="0" xfId="2398" applyFont="1" applyFill="1" applyAlignment="1">
      <alignment vertical="center"/>
    </xf>
    <xf numFmtId="0" fontId="0" fillId="0" borderId="0" xfId="2398" applyFont="1" applyFill="1" applyAlignment="1">
      <alignment vertical="center" wrapText="1"/>
    </xf>
    <xf numFmtId="0" fontId="0" fillId="0" borderId="0" xfId="2398" applyFont="1" applyFill="1" applyAlignment="1">
      <alignment vertical="center"/>
    </xf>
    <xf numFmtId="0" fontId="0" fillId="0" borderId="0" xfId="2398" applyFont="1" applyFill="1" applyAlignment="1">
      <alignment vertical="top" wrapText="1"/>
    </xf>
    <xf numFmtId="0" fontId="4" fillId="0" borderId="0" xfId="2398" applyFont="1" applyFill="1" applyAlignment="1">
      <alignment horizontal="center" vertical="center"/>
    </xf>
    <xf numFmtId="0" fontId="5" fillId="0" borderId="9" xfId="2398" applyFont="1" applyFill="1" applyBorder="1" applyAlignment="1">
      <alignment horizontal="center" vertical="top"/>
    </xf>
    <xf numFmtId="0" fontId="7" fillId="0" borderId="2" xfId="2398" applyFont="1" applyFill="1" applyBorder="1" applyAlignment="1">
      <alignment horizontal="distributed" vertical="center" wrapText="1"/>
    </xf>
    <xf numFmtId="0" fontId="7" fillId="0" borderId="2" xfId="2398" applyFont="1" applyFill="1" applyBorder="1" applyAlignment="1">
      <alignment horizontal="center" vertical="center" wrapText="1"/>
    </xf>
    <xf numFmtId="0" fontId="7" fillId="0" borderId="2" xfId="2398" applyFont="1" applyFill="1" applyBorder="1" applyAlignment="1">
      <alignment horizontal="center" vertical="center"/>
    </xf>
    <xf numFmtId="0" fontId="7" fillId="0" borderId="2" xfId="2398" applyFont="1" applyFill="1" applyBorder="1" applyAlignment="1">
      <alignment horizontal="distributed" vertical="center"/>
    </xf>
    <xf numFmtId="0" fontId="12" fillId="0" borderId="2" xfId="2398" applyFont="1" applyFill="1" applyBorder="1" applyAlignment="1">
      <alignment vertical="center" wrapText="1"/>
    </xf>
    <xf numFmtId="1" fontId="12" fillId="0" borderId="2" xfId="2398" applyNumberFormat="1" applyFont="1" applyFill="1" applyBorder="1" applyAlignment="1">
      <alignment vertical="center"/>
    </xf>
    <xf numFmtId="0" fontId="12" fillId="0" borderId="2" xfId="2398" applyFont="1" applyFill="1" applyBorder="1" applyAlignment="1">
      <alignment vertical="center"/>
    </xf>
    <xf numFmtId="182" fontId="12" fillId="0" borderId="2" xfId="2398" applyNumberFormat="1" applyFont="1" applyFill="1" applyBorder="1" applyAlignment="1" applyProtection="1">
      <alignment horizontal="left" vertical="center"/>
      <protection locked="0"/>
    </xf>
    <xf numFmtId="193" fontId="12" fillId="0" borderId="2" xfId="2398" applyNumberFormat="1" applyFont="1" applyFill="1" applyBorder="1" applyAlignment="1" applyProtection="1">
      <alignment horizontal="left" vertical="center" wrapText="1"/>
      <protection locked="0"/>
    </xf>
    <xf numFmtId="193" fontId="12" fillId="0" borderId="2" xfId="2398" applyNumberFormat="1" applyFont="1" applyFill="1" applyBorder="1" applyAlignment="1" applyProtection="1">
      <alignment horizontal="left" vertical="center"/>
      <protection locked="0"/>
    </xf>
    <xf numFmtId="182" fontId="12" fillId="0" borderId="2" xfId="2398" applyNumberFormat="1" applyFont="1" applyFill="1" applyBorder="1" applyAlignment="1" applyProtection="1">
      <alignment horizontal="left" vertical="center" wrapText="1"/>
      <protection locked="0"/>
    </xf>
    <xf numFmtId="0" fontId="25" fillId="0" borderId="2" xfId="2398" applyFont="1" applyFill="1" applyBorder="1" applyAlignment="1">
      <alignment vertical="center"/>
    </xf>
    <xf numFmtId="1" fontId="12" fillId="0" borderId="2" xfId="2398" applyNumberFormat="1" applyFont="1" applyFill="1" applyBorder="1" applyAlignment="1" applyProtection="1">
      <alignment vertical="center"/>
      <protection locked="0"/>
    </xf>
    <xf numFmtId="0" fontId="12" fillId="0" borderId="2" xfId="2398" applyNumberFormat="1" applyFont="1" applyFill="1" applyBorder="1" applyAlignment="1" applyProtection="1">
      <alignment vertical="center"/>
      <protection locked="0"/>
    </xf>
    <xf numFmtId="193" fontId="12" fillId="0" borderId="2" xfId="2398" applyNumberFormat="1" applyFont="1" applyFill="1" applyBorder="1" applyAlignment="1">
      <alignment vertical="center"/>
    </xf>
    <xf numFmtId="0" fontId="0" fillId="0" borderId="2" xfId="2398" applyFont="1" applyFill="1" applyBorder="1" applyAlignment="1">
      <alignment vertical="center" wrapText="1"/>
    </xf>
    <xf numFmtId="0" fontId="0" fillId="0" borderId="2" xfId="2398" applyFont="1" applyFill="1" applyBorder="1" applyAlignment="1">
      <alignment vertical="center"/>
    </xf>
    <xf numFmtId="193" fontId="0" fillId="0" borderId="2" xfId="2398" applyNumberFormat="1" applyFont="1" applyFill="1" applyBorder="1" applyAlignment="1">
      <alignment vertical="center"/>
    </xf>
    <xf numFmtId="1" fontId="0" fillId="0" borderId="2" xfId="2398" applyNumberFormat="1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176" fontId="0" fillId="3" borderId="0" xfId="0" applyNumberFormat="1" applyFont="1" applyFill="1" applyAlignment="1">
      <alignment vertical="center"/>
    </xf>
    <xf numFmtId="182" fontId="0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182" fontId="7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176" fontId="12" fillId="4" borderId="2" xfId="0" applyNumberFormat="1" applyFont="1" applyFill="1" applyBorder="1" applyAlignment="1">
      <alignment vertical="center"/>
    </xf>
    <xf numFmtId="182" fontId="12" fillId="5" borderId="2" xfId="0" applyNumberFormat="1" applyFont="1" applyFill="1" applyBorder="1" applyAlignment="1">
      <alignment vertical="center"/>
    </xf>
    <xf numFmtId="193" fontId="12" fillId="0" borderId="2" xfId="0" applyNumberFormat="1" applyFont="1" applyFill="1" applyBorder="1" applyAlignment="1" applyProtection="1">
      <alignment horizontal="left" vertical="center"/>
      <protection locked="0"/>
    </xf>
    <xf numFmtId="176" fontId="12" fillId="5" borderId="2" xfId="0" applyNumberFormat="1" applyFont="1" applyFill="1" applyBorder="1" applyAlignment="1">
      <alignment vertical="center"/>
    </xf>
    <xf numFmtId="176" fontId="12" fillId="0" borderId="2" xfId="0" applyNumberFormat="1" applyFont="1" applyFill="1" applyBorder="1" applyAlignment="1">
      <alignment vertical="center"/>
    </xf>
    <xf numFmtId="182" fontId="12" fillId="0" borderId="2" xfId="0" applyNumberFormat="1" applyFont="1" applyFill="1" applyBorder="1" applyAlignment="1" applyProtection="1">
      <alignment horizontal="left" vertical="center"/>
      <protection locked="0"/>
    </xf>
    <xf numFmtId="0" fontId="25" fillId="0" borderId="2" xfId="0" applyFont="1" applyFill="1" applyBorder="1" applyAlignment="1">
      <alignment vertical="center"/>
    </xf>
    <xf numFmtId="176" fontId="25" fillId="0" borderId="2" xfId="0" applyNumberFormat="1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vertical="center"/>
      <protection locked="0"/>
    </xf>
    <xf numFmtId="176" fontId="12" fillId="4" borderId="2" xfId="0" applyNumberFormat="1" applyFont="1" applyFill="1" applyBorder="1" applyAlignment="1" applyProtection="1">
      <alignment vertical="center"/>
      <protection locked="0"/>
    </xf>
    <xf numFmtId="0" fontId="29" fillId="0" borderId="2" xfId="0" applyFont="1" applyFill="1" applyBorder="1" applyAlignment="1">
      <alignment vertical="center"/>
    </xf>
    <xf numFmtId="0" fontId="1" fillId="0" borderId="0" xfId="2438" applyFill="1"/>
    <xf numFmtId="0" fontId="1" fillId="0" borderId="0" xfId="2438" applyFill="1" applyAlignment="1">
      <alignment wrapText="1"/>
    </xf>
    <xf numFmtId="199" fontId="1" fillId="0" borderId="0" xfId="2438" applyNumberFormat="1" applyFill="1"/>
    <xf numFmtId="0" fontId="0" fillId="0" borderId="0" xfId="0" applyFont="1" applyAlignment="1">
      <alignment horizontal="left" vertical="center"/>
    </xf>
    <xf numFmtId="188" fontId="1" fillId="6" borderId="0" xfId="0" applyNumberFormat="1" applyFont="1" applyFill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right" vertical="center" wrapText="1"/>
    </xf>
    <xf numFmtId="196" fontId="12" fillId="0" borderId="2" xfId="945" applyNumberFormat="1" applyFont="1" applyFill="1" applyBorder="1" applyAlignment="1" applyProtection="1">
      <alignment horizontal="center" vertical="center"/>
    </xf>
    <xf numFmtId="49" fontId="12" fillId="0" borderId="2" xfId="945" applyNumberFormat="1" applyFont="1" applyFill="1" applyBorder="1" applyAlignment="1" applyProtection="1">
      <alignment horizontal="center" vertical="center"/>
    </xf>
    <xf numFmtId="188" fontId="12" fillId="6" borderId="2" xfId="945" applyNumberFormat="1" applyFont="1" applyFill="1" applyBorder="1" applyAlignment="1" applyProtection="1">
      <alignment horizontal="right" vertical="center" wrapText="1"/>
    </xf>
    <xf numFmtId="193" fontId="12" fillId="0" borderId="2" xfId="945" applyNumberFormat="1" applyFont="1" applyBorder="1" applyAlignment="1">
      <alignment horizontal="right" vertical="center" wrapText="1"/>
    </xf>
    <xf numFmtId="177" fontId="12" fillId="0" borderId="2" xfId="945" applyNumberFormat="1" applyFont="1" applyBorder="1" applyAlignment="1">
      <alignment horizontal="right" vertical="center" wrapText="1"/>
    </xf>
    <xf numFmtId="196" fontId="12" fillId="0" borderId="2" xfId="945" applyNumberFormat="1" applyFont="1" applyFill="1" applyBorder="1" applyAlignment="1" applyProtection="1">
      <alignment vertical="center"/>
    </xf>
    <xf numFmtId="188" fontId="1" fillId="0" borderId="0" xfId="2438" applyNumberFormat="1" applyFill="1"/>
    <xf numFmtId="0" fontId="28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right" vertical="center"/>
    </xf>
    <xf numFmtId="182" fontId="7" fillId="0" borderId="2" xfId="0" applyNumberFormat="1" applyFont="1" applyFill="1" applyBorder="1" applyAlignment="1">
      <alignment horizontal="center" vertical="center"/>
    </xf>
    <xf numFmtId="182" fontId="12" fillId="4" borderId="2" xfId="0" applyNumberFormat="1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182" fontId="12" fillId="0" borderId="2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left" vertical="center" wrapText="1"/>
    </xf>
  </cellXfs>
  <cellStyles count="2789">
    <cellStyle name="常规" xfId="0" builtinId="0"/>
    <cellStyle name="差_gdp" xfId="1"/>
    <cellStyle name="货币[0]" xfId="2" builtinId="7"/>
    <cellStyle name="_综合数据_人大汇报5.8" xfId="3"/>
    <cellStyle name="货币" xfId="4" builtinId="4"/>
    <cellStyle name="百_NJ18-17_人大汇报5.8_2013年教科文科预算表" xfId="5"/>
    <cellStyle name="输入" xfId="6" builtinId="20"/>
    <cellStyle name="20% - 强调文字颜色 3" xfId="7" builtinId="38"/>
    <cellStyle name="_17_基金平衡表5.8" xfId="8"/>
    <cellStyle name="好_34青海" xfId="9"/>
    <cellStyle name="好_行政(燃修费)_民生政策最低支出需求_2012年年底教育项目调整支出汇总表（程科长）" xfId="10"/>
    <cellStyle name="货_NJ18-15_一审汇总1.27" xfId="11"/>
    <cellStyle name="Accent2 - 40%" xfId="12"/>
    <cellStyle name="千位分隔[0]" xfId="13" builtinId="6"/>
    <cellStyle name=" _一审汇总" xfId="14"/>
    <cellStyle name="百_NJ18-06_基金平衡表2.3" xfId="15"/>
    <cellStyle name="百_NJ18-11_基金平衡表2.3" xfId="16"/>
    <cellStyle name="差" xfId="17" builtinId="27"/>
    <cellStyle name="_综合数据_市直提前告知" xfId="18"/>
    <cellStyle name="3_04-19_2013年" xfId="19"/>
    <cellStyle name="_2005-18_一审汇总" xfId="20"/>
    <cellStyle name="40% - 强调文字颜色 3" xfId="21" builtinId="39"/>
    <cellStyle name="千位分隔" xfId="22" builtinId="3"/>
    <cellStyle name="超链接" xfId="23" builtinId="8"/>
    <cellStyle name="_定稿_增消两税2012" xfId="24"/>
    <cellStyle name="千_NJ17-26_2013年" xfId="25"/>
    <cellStyle name="60% - 强调文字颜色 3" xfId="26" builtinId="40"/>
    <cellStyle name="百分比" xfId="27" builtinId="5"/>
    <cellStyle name="货_报市长" xfId="28"/>
    <cellStyle name="百_NJ17-36_人大汇报5.8_2013年教科文科预算表" xfId="29"/>
    <cellStyle name="_2005-17_基金平衡表5.8" xfId="30"/>
    <cellStyle name="百_NJ17-47_人大汇报5.8" xfId="31"/>
    <cellStyle name="_NJ17-24_汇报姜局2.16" xfId="32"/>
    <cellStyle name="已访问的超链接" xfId="33" builtinId="9"/>
    <cellStyle name="好_一审汇总" xfId="34"/>
    <cellStyle name="_Book3_一审汇总1.27" xfId="35"/>
    <cellStyle name="_副本2006-2_2013年" xfId="36"/>
    <cellStyle name="注释" xfId="37" builtinId="10"/>
    <cellStyle name="货_NJ18-15" xfId="38"/>
    <cellStyle name="_副本2006-2_人大汇报5.8_2013年教科文科预算表" xfId="39"/>
    <cellStyle name="差_20 2007年河南结算单_2012年年底教育项目调整支出汇总表（程科长）" xfId="40"/>
    <cellStyle name="百_NJ17-26" xfId="41"/>
    <cellStyle name="°_1_汇报姜局2.16" xfId="42"/>
    <cellStyle name="60% - 强调文字颜色 2" xfId="43" builtinId="36"/>
    <cellStyle name="百_NJ17-33_人大汇报5.8" xfId="44"/>
    <cellStyle name="百_NJ17-28_人大汇报5.8" xfId="45"/>
    <cellStyle name="百_NJ18-34_基金平衡表5.8" xfId="46"/>
    <cellStyle name="?¡ì?" xfId="47"/>
    <cellStyle name="标题 4" xfId="48" builtinId="19"/>
    <cellStyle name="货币[0] 3" xfId="49"/>
    <cellStyle name="?§??[" xfId="50"/>
    <cellStyle name="_NJ17-24_基金平衡表5.8" xfId="51"/>
    <cellStyle name="警告文本" xfId="52" builtinId="11"/>
    <cellStyle name="标题" xfId="53" builtinId="15"/>
    <cellStyle name="常_人大汇报5.8" xfId="54"/>
    <cellStyle name="_定稿_市直提前告知_2013年教科文科预算表" xfId="55"/>
    <cellStyle name="百_NJ09-03_基金平衡表2.3" xfId="56"/>
    <cellStyle name="?§??·" xfId="57"/>
    <cellStyle name="解释性文本" xfId="58" builtinId="53"/>
    <cellStyle name="标题 1" xfId="59" builtinId="16"/>
    <cellStyle name="差_一般预算支出口径剔除表_2012年年底教育项目调整支出汇总表（程科长）" xfId="60"/>
    <cellStyle name="??¨¬_2011结算单定稿" xfId="61"/>
    <cellStyle name="标题 2" xfId="62" builtinId="17"/>
    <cellStyle name="60% - 强调文字颜色 1" xfId="63" builtinId="32"/>
    <cellStyle name="百_NJ09-05_一审汇总" xfId="64"/>
    <cellStyle name="标题 3" xfId="65" builtinId="18"/>
    <cellStyle name="货币[0] 2" xfId="66"/>
    <cellStyle name="百_NJ17-47_报市长" xfId="67"/>
    <cellStyle name="_副本2006-2新_人大汇报5.8_2013年教科文科预算表" xfId="68"/>
    <cellStyle name="60% - 强调文字颜色 4" xfId="69" builtinId="44"/>
    <cellStyle name="输出" xfId="70" builtinId="21"/>
    <cellStyle name="百_NJ09-05_报市长" xfId="71"/>
    <cellStyle name="计算" xfId="72" builtinId="22"/>
    <cellStyle name="3_2005-19_增消两税2012" xfId="73"/>
    <cellStyle name="°_17_报市长" xfId="74"/>
    <cellStyle name="°_17_人大汇报5.8_2013年教科文科预算表" xfId="75"/>
    <cellStyle name="百_NJ18-34_2011结算单定稿" xfId="76"/>
    <cellStyle name="_2005-17_汇报姜局2.16" xfId="77"/>
    <cellStyle name="_2013年" xfId="78"/>
    <cellStyle name="°_1_人大汇报5.8_2013年教科文科预算表" xfId="79"/>
    <cellStyle name="检查单元格" xfId="80" builtinId="23"/>
    <cellStyle name="20% - 强调文字颜色 6" xfId="81" builtinId="50"/>
    <cellStyle name="百_NJ18-34_基金平衡表2.3" xfId="82"/>
    <cellStyle name="百_NJ18-17_增消两税2012" xfId="83"/>
    <cellStyle name="_2005-09_人大汇报5.8" xfId="84"/>
    <cellStyle name="百_NJ18-03_基金平衡表5.8" xfId="85"/>
    <cellStyle name="_NJ17-26_市直提前告知_2013年教科文科预算表" xfId="86"/>
    <cellStyle name="_2003-17_汇报姜局2.16" xfId="87"/>
    <cellStyle name="_NJ17-24_基金平衡表2.3" xfId="88"/>
    <cellStyle name="强调文字颜色 2" xfId="89" builtinId="33"/>
    <cellStyle name="百_2005-19" xfId="90"/>
    <cellStyle name="»õ±ò[0]" xfId="91"/>
    <cellStyle name="链接单元格" xfId="92" builtinId="24"/>
    <cellStyle name="汇总" xfId="93" builtinId="25"/>
    <cellStyle name="差_Book2" xfId="94"/>
    <cellStyle name="_2003-17_基金平衡表5.8" xfId="95"/>
    <cellStyle name="好" xfId="96" builtinId="26"/>
    <cellStyle name="_NJ09-05_人大汇报5.8_2013年教科文科预算表" xfId="97"/>
    <cellStyle name="适中" xfId="98" builtinId="28"/>
    <cellStyle name="_NJ18-27_人大汇报5.8_2013年教科文科预算表" xfId="99"/>
    <cellStyle name="°_2003-17_汇报姜局2.16" xfId="100"/>
    <cellStyle name="20% - 强调文字颜色 5" xfId="101" builtinId="46"/>
    <cellStyle name="百_NJ18-12" xfId="102"/>
    <cellStyle name="百_NJ18-07" xfId="103"/>
    <cellStyle name="?¡ì?_2011结算单定稿" xfId="104"/>
    <cellStyle name="强调文字颜色 1" xfId="105" builtinId="29"/>
    <cellStyle name="差_行政（人员）_县市旗测算-新科目（含人口规模效应）" xfId="106"/>
    <cellStyle name="百_2005-18" xfId="107"/>
    <cellStyle name="_2003-17_报市长" xfId="108"/>
    <cellStyle name="_17_2011结算单定稿" xfId="109"/>
    <cellStyle name="20% - 强调文字颜色 1" xfId="110" builtinId="30"/>
    <cellStyle name="40% - 强调文字颜色 1" xfId="111" builtinId="31"/>
    <cellStyle name="好_卫生(按照总人口测算）—20080416_民生政策最低支出需求_2012年年底教育项目调整支出汇总表（程科长）" xfId="112"/>
    <cellStyle name="差_县市旗测算-新科目（20080626）_不含人员经费系数" xfId="113"/>
    <cellStyle name="百_NJ17-36_市直提前告知" xfId="114"/>
    <cellStyle name="_NJ17-25_基金平衡表2.3" xfId="115"/>
    <cellStyle name="20% - 强调文字颜色 2" xfId="116" builtinId="34"/>
    <cellStyle name="百_NJ17-19_市直提前告知_2013年教科文科预算表" xfId="117"/>
    <cellStyle name="好_gdp" xfId="118"/>
    <cellStyle name="»õ±ò_10" xfId="119"/>
    <cellStyle name="_基金平衡表2.3" xfId="120"/>
    <cellStyle name="40% - 强调文字颜色 2" xfId="121" builtinId="35"/>
    <cellStyle name="强调文字颜色 3" xfId="122" builtinId="37"/>
    <cellStyle name="_05_基金平衡表2.3" xfId="123"/>
    <cellStyle name="差_教育(按照总人口测算）—20080416_不含人员经费系数_2012年年底教育项目调整支出汇总表（程科长）" xfId="124"/>
    <cellStyle name="百_NJ18-01_报市长" xfId="125"/>
    <cellStyle name="百_NJ17-60_2013年" xfId="126"/>
    <cellStyle name="_定稿_市直提前告知" xfId="127"/>
    <cellStyle name="强调文字颜色 4" xfId="128" builtinId="41"/>
    <cellStyle name="°_05_基金平衡表5.8" xfId="129"/>
    <cellStyle name="百_封面_市直提前告知" xfId="130"/>
    <cellStyle name="???à" xfId="131"/>
    <cellStyle name="??ì_2011结算单定稿" xfId="132"/>
    <cellStyle name="20% - 强调文字颜色 4" xfId="133" builtinId="42"/>
    <cellStyle name="°_1_市直提前告知_2013年教科文科预算表" xfId="134"/>
    <cellStyle name="40% - 强调文字颜色 4" xfId="135" builtinId="43"/>
    <cellStyle name="强调文字颜色 5" xfId="136" builtinId="45"/>
    <cellStyle name="差_行政公检法测算_县市旗测算-新科目（含人口规模效应）" xfId="137"/>
    <cellStyle name="40% - 强调文字颜色 5" xfId="138" builtinId="47"/>
    <cellStyle name="差_行政(燃修费)_民生政策最低支出需求" xfId="139"/>
    <cellStyle name="_副本2006-2_报市长" xfId="140"/>
    <cellStyle name="60% - 强调文字颜色 5" xfId="141" builtinId="48"/>
    <cellStyle name="强调文字颜色 6" xfId="142" builtinId="49"/>
    <cellStyle name="40% - 强调文字颜色 6" xfId="143" builtinId="51"/>
    <cellStyle name="60% - 强调文字颜色 6" xfId="144" builtinId="52"/>
    <cellStyle name=" _报市长" xfId="145"/>
    <cellStyle name="好_省电力2008年 工作表_2012年年底教育项目调整支出汇总表（程科长）" xfId="146"/>
    <cellStyle name="_NJ17-24_2011结算单定稿" xfId="147"/>
    <cellStyle name=" _2011结算单定稿" xfId="148"/>
    <cellStyle name="_副本2006-2_一审汇总1.27" xfId="149"/>
    <cellStyle name=" _汇报姜局2.16" xfId="150"/>
    <cellStyle name="_2009年预算所有打印表格汇总(装订稿)" xfId="151"/>
    <cellStyle name="好_行政（人员）_不含人员经费系数" xfId="152"/>
    <cellStyle name="差_00省级(打印)_2012年年底教育项目调整支出汇总表（程科长）" xfId="153"/>
    <cellStyle name="_一审汇总" xfId="154"/>
    <cellStyle name="常规 3 2" xfId="155"/>
    <cellStyle name=" _2013年" xfId="156"/>
    <cellStyle name="好_27重庆" xfId="157"/>
    <cellStyle name=" " xfId="158"/>
    <cellStyle name=" _基金平衡表2.3" xfId="159"/>
    <cellStyle name="百_NJ17-35_2011结算单定稿" xfId="160"/>
    <cellStyle name="???¨" xfId="161"/>
    <cellStyle name=" _人大汇报5.8_2013年教科文科预算表" xfId="162"/>
    <cellStyle name="差_Book1" xfId="163"/>
    <cellStyle name="_NJ17-26_2013年" xfId="164"/>
    <cellStyle name=" _基金平衡表5.8" xfId="165"/>
    <cellStyle name="_NJ17-06_市直提前告知_2013年教科文科预算表" xfId="166"/>
    <cellStyle name=" _人大汇报5.8" xfId="167"/>
    <cellStyle name="?§??[0" xfId="168"/>
    <cellStyle name="好_Sheet1_2012年年底教育项目调整支出汇总表（程科长）" xfId="169"/>
    <cellStyle name="百_NJ17-22_人大汇报5.8_2013年教科文科预算表" xfId="170"/>
    <cellStyle name="_2003-17_一审汇总1.27" xfId="171"/>
    <cellStyle name="»õ±ò" xfId="172"/>
    <cellStyle name="百_NJ18-10_基金平衡表2.3" xfId="173"/>
    <cellStyle name="百_NJ18-05_基金平衡表2.3" xfId="174"/>
    <cellStyle name=" _市直提前告知" xfId="175"/>
    <cellStyle name="_2006-2_2011结算单定稿" xfId="176"/>
    <cellStyle name=" _市直提前告知_2013年教科文科预算表" xfId="177"/>
    <cellStyle name="??ì??[" xfId="178"/>
    <cellStyle name="百_NJ17-25_基金平衡表2.3" xfId="179"/>
    <cellStyle name=" _一审汇总1.27" xfId="180"/>
    <cellStyle name="_Book3_基金平衡表5.8" xfId="181"/>
    <cellStyle name="Accent4" xfId="182"/>
    <cellStyle name="_NJ17-25_2011结算单定稿" xfId="183"/>
    <cellStyle name=" _增消两税2012" xfId="184"/>
    <cellStyle name="??" xfId="185"/>
    <cellStyle name="???" xfId="186"/>
    <cellStyle name="3_一审汇总1.27" xfId="187"/>
    <cellStyle name="_NJ17-26_人大汇报5.8_2013年教科文科预算表" xfId="188"/>
    <cellStyle name="好_成本差异系数_2012年年底教育项目调整支出汇总表（程科长）" xfId="189"/>
    <cellStyle name="????" xfId="190"/>
    <cellStyle name="好_2010.10.30_2012年年底教育项目调整支出汇总表（程科长）" xfId="191"/>
    <cellStyle name="??¨′" xfId="192"/>
    <cellStyle name="好_20河南" xfId="193"/>
    <cellStyle name="百_NJ18-01" xfId="194"/>
    <cellStyle name="???_2011结算单定稿" xfId="195"/>
    <cellStyle name="_NJ09-05_汇报姜局2.16" xfId="196"/>
    <cellStyle name="好_县市旗测算-新科目（20080627）_县市旗测算-新科目（含人口规模效应）_2012年年底教育项目调整支出汇总表（程科长）" xfId="197"/>
    <cellStyle name="_NJ18-27_汇报姜局2.16" xfId="198"/>
    <cellStyle name="差_城建部门" xfId="199"/>
    <cellStyle name="???¨¤" xfId="200"/>
    <cellStyle name="_2005-18_人大汇报5.8_2013年教科文科预算表" xfId="201"/>
    <cellStyle name="_NJ17-24_市直提前告知_2013年教科文科预算表" xfId="202"/>
    <cellStyle name="千_NJ18-15_2011结算单定稿" xfId="203"/>
    <cellStyle name="百_NJ18-04_一审汇总" xfId="204"/>
    <cellStyle name="°_05_2013年" xfId="205"/>
    <cellStyle name="°_05_报市长" xfId="206"/>
    <cellStyle name="百_NJ17-34_2013年" xfId="207"/>
    <cellStyle name="???§??" xfId="208"/>
    <cellStyle name="???à¨" xfId="209"/>
    <cellStyle name="百_03-17" xfId="210"/>
    <cellStyle name="_2005-09_基金平衡表2.3" xfId="211"/>
    <cellStyle name="°_综合数据" xfId="212"/>
    <cellStyle name="°_市直提前告知" xfId="213"/>
    <cellStyle name="??_2011结算单定稿" xfId="214"/>
    <cellStyle name="_2005-09_人大汇报5.8_2013年教科文科预算表" xfId="215"/>
    <cellStyle name="??¡" xfId="216"/>
    <cellStyle name="??¡à¨" xfId="217"/>
    <cellStyle name="?§??_2011结算单定稿" xfId="218"/>
    <cellStyle name="3_05" xfId="219"/>
    <cellStyle name="_29_市直提前告知" xfId="220"/>
    <cellStyle name="??¨" xfId="221"/>
    <cellStyle name="??¨???" xfId="222"/>
    <cellStyle name="_分市分省GDP_一审汇总" xfId="223"/>
    <cellStyle name="°_1_2011结算单定稿" xfId="224"/>
    <cellStyle name="??¨_2011结算单定稿" xfId="225"/>
    <cellStyle name="百_NJ17-42_报市长" xfId="226"/>
    <cellStyle name="百_NJ17-37_报市长" xfId="227"/>
    <cellStyle name="_17_一审汇总1.27" xfId="228"/>
    <cellStyle name="_副本2006-2" xfId="229"/>
    <cellStyle name="??¨¬" xfId="230"/>
    <cellStyle name="°_2003-17_人大汇报5.8_2013年教科文科预算表" xfId="231"/>
    <cellStyle name="??¨¬???" xfId="232"/>
    <cellStyle name="_2005-17" xfId="233"/>
    <cellStyle name="归盒啦_95" xfId="234"/>
    <cellStyle name="??±" xfId="235"/>
    <cellStyle name="百_NJ17-60_市直提前告知_2013年教科文科预算表" xfId="236"/>
    <cellStyle name="_2006-2_报市长" xfId="237"/>
    <cellStyle name="??±ò[" xfId="238"/>
    <cellStyle name="_2003-17_人大汇报5.8" xfId="239"/>
    <cellStyle name="??ì" xfId="240"/>
    <cellStyle name="好_商品交易所2006--2008年税收" xfId="241"/>
    <cellStyle name="_Book3_市直提前告知" xfId="242"/>
    <cellStyle name="常规 2" xfId="243"/>
    <cellStyle name="°_纵横对比_市直提前告知_2013年教科文科预算表" xfId="244"/>
    <cellStyle name="_定稿_汇报姜局2.16" xfId="245"/>
    <cellStyle name="千_NJ18-15_市直提前告知" xfId="246"/>
    <cellStyle name="??ì???" xfId="247"/>
    <cellStyle name="_NJ17-24_人大汇报5.8_2013年教科文科预算表" xfId="248"/>
    <cellStyle name="?¡ì??¡¤" xfId="249"/>
    <cellStyle name="百_05_市直提前告知" xfId="250"/>
    <cellStyle name="_2011年预算业务专项经费审核表（第六稿）" xfId="251"/>
    <cellStyle name="好_文体广播事业(按照总人口测算）—20080416" xfId="252"/>
    <cellStyle name="_副本2006-2_汇报姜局2.16" xfId="253"/>
    <cellStyle name="?§" xfId="254"/>
    <cellStyle name="_2010.10.30" xfId="255"/>
    <cellStyle name="?§?" xfId="256"/>
    <cellStyle name="?§??" xfId="257"/>
    <cellStyle name="_17_基金平衡表2.3" xfId="258"/>
    <cellStyle name="差_人员工资和公用经费3_2012年年底教育项目调整支出汇总表（程科长）" xfId="259"/>
    <cellStyle name="_05_增消两税2012" xfId="260"/>
    <cellStyle name="°_17_基金平衡表5.8" xfId="261"/>
    <cellStyle name="?§?_2011结算单定稿" xfId="262"/>
    <cellStyle name="°_定稿_市直提前告知" xfId="263"/>
    <cellStyle name="?§_2011结算单定稿" xfId="264"/>
    <cellStyle name="?鹎%U龡&amp;H齲_x0001_C铣_x0014__x0007__x0001__x0001_" xfId="265"/>
    <cellStyle name="_NJ17-25" xfId="266"/>
    <cellStyle name="百_NJ18-04_基金平衡表5.8" xfId="267"/>
    <cellStyle name="_05" xfId="268"/>
    <cellStyle name="百_NJ18-23_增消两税2012" xfId="269"/>
    <cellStyle name="百_NJ18-18_增消两税2012" xfId="270"/>
    <cellStyle name="百_NJ17-22_一审汇总" xfId="271"/>
    <cellStyle name="_2005-19_人大汇报5.8" xfId="272"/>
    <cellStyle name="百_NJ17-22_汇报姜局2.16" xfId="273"/>
    <cellStyle name="_NJ18-13_人大汇报5.8" xfId="274"/>
    <cellStyle name="_05_2011结算单定稿" xfId="275"/>
    <cellStyle name="好_卫生(按照总人口测算）—20080416_2012年年底教育项目调整支出汇总表（程科长）" xfId="276"/>
    <cellStyle name="_2005-19_汇报姜局2.16" xfId="277"/>
    <cellStyle name="3" xfId="278"/>
    <cellStyle name="_NJ18-13_汇报姜局2.16" xfId="279"/>
    <cellStyle name="百_NJ17-42_人大汇报5.8_2013年教科文科预算表" xfId="280"/>
    <cellStyle name="百_NJ17-37_人大汇报5.8_2013年教科文科预算表" xfId="281"/>
    <cellStyle name="_05_2013年" xfId="282"/>
    <cellStyle name="常规 11 3" xfId="283"/>
    <cellStyle name="差_省电力2008年 工作表" xfId="284"/>
    <cellStyle name="_综合数据_增消两税2012" xfId="285"/>
    <cellStyle name="_05_报市长" xfId="286"/>
    <cellStyle name="_NJ17-25_一审汇总" xfId="287"/>
    <cellStyle name="_副本2006-2_增消两税2012" xfId="288"/>
    <cellStyle name="°_17_汇报姜局2.16" xfId="289"/>
    <cellStyle name="_05_汇报姜局2.16" xfId="290"/>
    <cellStyle name="_副本2006-2_基金平衡表5.8" xfId="291"/>
    <cellStyle name="百_NJ17-35_人大汇报5.8" xfId="292"/>
    <cellStyle name="_05_基金平衡表5.8" xfId="293"/>
    <cellStyle name="_05_人大汇报5.8" xfId="294"/>
    <cellStyle name="_13" xfId="295"/>
    <cellStyle name="_定稿_2011结算单定稿" xfId="296"/>
    <cellStyle name="_05_人大汇报5.8_2013年教科文科预算表" xfId="297"/>
    <cellStyle name="好_Book1_2012年年底教育项目调整支出汇总表（程科长）" xfId="298"/>
    <cellStyle name="_05_市直提前告知" xfId="299"/>
    <cellStyle name="_分市分省GDP_增消两税2012" xfId="300"/>
    <cellStyle name="_05_市直提前告知_2013年教科文科预算表" xfId="301"/>
    <cellStyle name="百_2005-18_2013年" xfId="302"/>
    <cellStyle name="°_05_人大汇报5.8" xfId="303"/>
    <cellStyle name="_05_一审汇总" xfId="304"/>
    <cellStyle name="3_04-19_基金平衡表2.3" xfId="305"/>
    <cellStyle name="_05_一审汇总1.27" xfId="306"/>
    <cellStyle name="_05预算类" xfId="307"/>
    <cellStyle name="百_NJ18-12_增消两税2012" xfId="308"/>
    <cellStyle name="百_NJ18-07_增消两税2012" xfId="309"/>
    <cellStyle name="°_2003-17_2013年" xfId="310"/>
    <cellStyle name="_1" xfId="311"/>
    <cellStyle name="_13-19" xfId="312"/>
    <cellStyle name="_副本2006-2新_基金平衡表5.8" xfId="313"/>
    <cellStyle name="_13-19(1)" xfId="314"/>
    <cellStyle name="_16" xfId="315"/>
    <cellStyle name="_17" xfId="316"/>
    <cellStyle name="_2012结转明细表" xfId="317"/>
    <cellStyle name="_17_2013年" xfId="318"/>
    <cellStyle name="_17_报市长" xfId="319"/>
    <cellStyle name="好_汇总-县级财政报表附表_2012年年底教育项目调整支出汇总表（程科长）" xfId="320"/>
    <cellStyle name="_2003-17_2011结算单定稿" xfId="321"/>
    <cellStyle name="_17_汇报姜局2.16" xfId="322"/>
    <cellStyle name="_17_人大汇报5.8" xfId="323"/>
    <cellStyle name="_17_人大汇报5.8_2013年教科文科预算表" xfId="324"/>
    <cellStyle name="差_青海 缺口县区测算(地方填报)" xfId="325"/>
    <cellStyle name="_2005-18_增消两税2012" xfId="326"/>
    <cellStyle name="_17_市直提前告知" xfId="327"/>
    <cellStyle name="_NJ17-06_汇报姜局2.16" xfId="328"/>
    <cellStyle name="百_NJ18-32_汇报姜局2.16" xfId="329"/>
    <cellStyle name="百_NJ18-27_汇报姜局2.16" xfId="330"/>
    <cellStyle name="_17_市直提前告知_2013年教科文科预算表" xfId="331"/>
    <cellStyle name="_17_一审汇总" xfId="332"/>
    <cellStyle name="百_NJ18-34_人大汇报5.8" xfId="333"/>
    <cellStyle name="_副本2006-2新" xfId="334"/>
    <cellStyle name="百_NJ18-21_人大汇报5.8_2013年教科文科预算表" xfId="335"/>
    <cellStyle name="_17_增消两税2012" xfId="336"/>
    <cellStyle name="_29_基金平衡表2.3" xfId="337"/>
    <cellStyle name="_2003-17" xfId="338"/>
    <cellStyle name="好_2006年27重庆_2012年年底教育项目调整支出汇总表（程科长）" xfId="339"/>
    <cellStyle name="百_NJ18-21_人大汇报5.8" xfId="340"/>
    <cellStyle name="_29_市直提前告知_2013年教科文科预算表" xfId="341"/>
    <cellStyle name="_2003-17_2013年" xfId="342"/>
    <cellStyle name="_2003-17_基金平衡表2.3" xfId="343"/>
    <cellStyle name="_副本2006-2新_报市长" xfId="344"/>
    <cellStyle name="_2003-17_人大汇报5.8_2013年教科文科预算表" xfId="345"/>
    <cellStyle name="好_2007年一般预算支出剔除_2012年年底教育项目调整支出汇总表（程科长）" xfId="346"/>
    <cellStyle name="_副本2006-2_市直提前告知" xfId="347"/>
    <cellStyle name="_2003-17_市直提前告知" xfId="348"/>
    <cellStyle name="_2003-17_市直提前告知_2013年教科文科预算表" xfId="349"/>
    <cellStyle name="_2003-17_一审汇总" xfId="350"/>
    <cellStyle name="_2003-17_增消两税2012" xfId="351"/>
    <cellStyle name="_定稿_报市长" xfId="352"/>
    <cellStyle name="°_纵横对比_基金平衡表2.3" xfId="353"/>
    <cellStyle name="_2005-09" xfId="354"/>
    <cellStyle name="³£_报市长" xfId="355"/>
    <cellStyle name="_2005-09_2011结算单定稿" xfId="356"/>
    <cellStyle name="百_NJ17-25_一审汇总" xfId="357"/>
    <cellStyle name="_NJ09-05_市直提前告知" xfId="358"/>
    <cellStyle name="好_财政总收入" xfId="359"/>
    <cellStyle name="_NJ18-27_市直提前告知" xfId="360"/>
    <cellStyle name="_2005-09_2013年" xfId="361"/>
    <cellStyle name="_2005-09_报市长" xfId="362"/>
    <cellStyle name="_NJ17-06_人大汇报5.8" xfId="363"/>
    <cellStyle name="差_复件 复件 2010年预算表格－2010-03-26-（含表间 公式）" xfId="364"/>
    <cellStyle name="_2005-09_汇报姜局2.16" xfId="365"/>
    <cellStyle name="_2005-09_基金平衡表5.8" xfId="366"/>
    <cellStyle name="好_2007年一般预算支出剔除" xfId="367"/>
    <cellStyle name="常_基金平衡表5.8" xfId="368"/>
    <cellStyle name="_2005-09_市直提前告知" xfId="369"/>
    <cellStyle name="_Book3_增消两税2012" xfId="370"/>
    <cellStyle name="千_NJ17-26" xfId="371"/>
    <cellStyle name="_2005-09_市直提前告知_2013年教科文科预算表" xfId="372"/>
    <cellStyle name="千_NJ17-26_人大汇报5.8" xfId="373"/>
    <cellStyle name="_2005-09_一审汇总" xfId="374"/>
    <cellStyle name="_分市分省GDP_基金平衡表2.3" xfId="375"/>
    <cellStyle name="Ç§·" xfId="376"/>
    <cellStyle name="°_2003-17_市直提前告知" xfId="377"/>
    <cellStyle name="_2005-09_一审汇总1.27" xfId="378"/>
    <cellStyle name="_2005-09_增消两税2012" xfId="379"/>
    <cellStyle name="_2005-17_2011结算单定稿" xfId="380"/>
    <cellStyle name="_2005-17_2013年" xfId="381"/>
    <cellStyle name="3?ê" xfId="382"/>
    <cellStyle name="_2005-17_报市长" xfId="383"/>
    <cellStyle name="_2005-17_基金平衡表2.3" xfId="384"/>
    <cellStyle name="差_安徽 缺口县区测算(地方填报)1" xfId="385"/>
    <cellStyle name="_2005-17_人大汇报5.8" xfId="386"/>
    <cellStyle name="差_第五部分(才淼、饶永宏）_2012年年底教育项目调整支出汇总表（程科长）" xfId="387"/>
    <cellStyle name="_2005-17_人大汇报5.8_2013年教科文科预算表" xfId="388"/>
    <cellStyle name="_2005-17_市直提前告知" xfId="389"/>
    <cellStyle name="_2005-17_市直提前告知_2013年教科文科预算表" xfId="390"/>
    <cellStyle name="_2005-19_基金平衡表5.8" xfId="391"/>
    <cellStyle name="百_封面_一审汇总" xfId="392"/>
    <cellStyle name="_NJ09-05_增消两税2012" xfId="393"/>
    <cellStyle name="_NJ17-26_汇报姜局2.16" xfId="394"/>
    <cellStyle name="_NJ18-13_基金平衡表5.8" xfId="395"/>
    <cellStyle name="_NJ18-27_增消两税2012" xfId="396"/>
    <cellStyle name="好_2006年全省财力计算表（中央、决算）" xfId="397"/>
    <cellStyle name="差_2008年一般预算支出预计_2012年年底教育项目调整支出汇总表（程科长）" xfId="398"/>
    <cellStyle name="_2005-17_一审汇总" xfId="399"/>
    <cellStyle name="好_附表_2012年年底教育项目调整支出汇总表（程科长）" xfId="400"/>
    <cellStyle name="_2005-17_一审汇总1.27" xfId="401"/>
    <cellStyle name="_2005-17_增消两税2012" xfId="402"/>
    <cellStyle name="百_NJ17-39_市直提前告知" xfId="403"/>
    <cellStyle name="_29_2013年" xfId="404"/>
    <cellStyle name="_2005-18" xfId="405"/>
    <cellStyle name="_2005-18_2011结算单定稿" xfId="406"/>
    <cellStyle name="_副本2006-2新_汇报姜局2.16" xfId="407"/>
    <cellStyle name="常规 10" xfId="408"/>
    <cellStyle name="_2005-18_2013年" xfId="409"/>
    <cellStyle name="_2005-18_报市长" xfId="410"/>
    <cellStyle name="_NJ17-26_基金平衡表2.3" xfId="411"/>
    <cellStyle name="_2005-18_汇报姜局2.16" xfId="412"/>
    <cellStyle name="好_接转_2012年年底教育项目调整支出汇总表（程科长）" xfId="413"/>
    <cellStyle name="百_NJ18-02_市直提前告知" xfId="414"/>
    <cellStyle name="°_05_一审汇总1.27" xfId="415"/>
    <cellStyle name="_2005-18_基金平衡表2.3" xfId="416"/>
    <cellStyle name="_NJ09-05_人大汇报5.8" xfId="417"/>
    <cellStyle name="_NJ18-27_人大汇报5.8" xfId="418"/>
    <cellStyle name="_2005-18_基金平衡表5.8" xfId="419"/>
    <cellStyle name="差_分县成本差异系数" xfId="420"/>
    <cellStyle name="百_NJ17-62_人大汇报5.8" xfId="421"/>
    <cellStyle name="_NJ17-25_汇报姜局2.16" xfId="422"/>
    <cellStyle name="_2005-18_人大汇报5.8" xfId="423"/>
    <cellStyle name="差_河南 缺口县区测算(地方填报白)_2012年年底教育项目调整支出汇总表（程科长）" xfId="424"/>
    <cellStyle name="°_纵横对比" xfId="425"/>
    <cellStyle name="_NJ17-24_市直提前告知" xfId="426"/>
    <cellStyle name="_2005-18_市直提前告知" xfId="427"/>
    <cellStyle name="_2005-18_市直提前告知_2013年教科文科预算表" xfId="428"/>
    <cellStyle name="_2005-18_一审汇总1.27" xfId="429"/>
    <cellStyle name="_2006-2" xfId="430"/>
    <cellStyle name="差_缺口县区测算(按2007支出增长25%测算)_2012年年底教育项目调整支出汇总表（程科长）" xfId="431"/>
    <cellStyle name="_2005-19" xfId="432"/>
    <cellStyle name="_NJ18-13" xfId="433"/>
    <cellStyle name="_报市长" xfId="434"/>
    <cellStyle name="_2005-19_2011结算单定稿" xfId="435"/>
    <cellStyle name="_NJ18-13_2011结算单定稿" xfId="436"/>
    <cellStyle name="_2005-19_基金平衡表2.3" xfId="437"/>
    <cellStyle name="_Book3_报市长" xfId="438"/>
    <cellStyle name="_NJ18-13_2013年" xfId="439"/>
    <cellStyle name="_2005-19_2013年" xfId="440"/>
    <cellStyle name="_NJ18-13_基金平衡表2.3" xfId="441"/>
    <cellStyle name="_2005-19_报市长" xfId="442"/>
    <cellStyle name="_2006-2_增消两税2012" xfId="443"/>
    <cellStyle name="百_NJ17-54_人大汇报5.8" xfId="444"/>
    <cellStyle name="_NJ18-13_报市长" xfId="445"/>
    <cellStyle name="_2005-19_人大汇报5.8_2013年教科文科预算表" xfId="446"/>
    <cellStyle name="好_县市旗测算20080508_不含人员经费系数_2012年年底教育项目调整支出汇总表（程科长）" xfId="447"/>
    <cellStyle name="差_34青海_2012年年底教育项目调整支出汇总表（程科长）" xfId="448"/>
    <cellStyle name="_NJ18-13_人大汇报5.8_2013年教科文科预算表" xfId="449"/>
    <cellStyle name="_2005-19_市直提前告知" xfId="450"/>
    <cellStyle name="_NJ18-13_市直提前告知" xfId="451"/>
    <cellStyle name="°_2003-17_报市长" xfId="452"/>
    <cellStyle name="_2005-19_市直提前告知_2013年教科文科预算表" xfId="453"/>
    <cellStyle name="_NJ18-13_市直提前告知_2013年教科文科预算表" xfId="454"/>
    <cellStyle name="_2005-19_一审汇总" xfId="455"/>
    <cellStyle name="样式 1" xfId="456"/>
    <cellStyle name="_NJ18-13_一审汇总" xfId="457"/>
    <cellStyle name="_基建" xfId="458"/>
    <cellStyle name="_2005-19_一审汇总1.27" xfId="459"/>
    <cellStyle name="_NJ18-13_一审汇总1.27" xfId="460"/>
    <cellStyle name="差_2008结算事项" xfId="461"/>
    <cellStyle name="_NJ18-13_增消两税2012" xfId="462"/>
    <cellStyle name="好_行政公检法测算_县市旗测算-新科目（含人口规模效应）" xfId="463"/>
    <cellStyle name="_2005-19_增消两税2012" xfId="464"/>
    <cellStyle name="_基金平衡表5.8" xfId="465"/>
    <cellStyle name="好_民生政策最低支出需求_2012年年底教育项目调整支出汇总表（程科长）" xfId="466"/>
    <cellStyle name="_2006-2_2013年" xfId="467"/>
    <cellStyle name="°_17" xfId="468"/>
    <cellStyle name="_2006-2_汇报姜局2.16" xfId="469"/>
    <cellStyle name="差_其他部门(按照总人口测算）—20080416_县市旗测算-新科目（含人口规模效应）" xfId="470"/>
    <cellStyle name="_NJ17-25_市直提前告知" xfId="471"/>
    <cellStyle name="_副本2006-2新_市直提前告知_2013年教科文科预算表" xfId="472"/>
    <cellStyle name="_2006-2_基金平衡表2.3" xfId="473"/>
    <cellStyle name="_Book1" xfId="474"/>
    <cellStyle name="_2006-2_基金平衡表5.8" xfId="475"/>
    <cellStyle name="_2006-2_人大汇报5.8" xfId="476"/>
    <cellStyle name="百_NJ18-01_基金平衡表2.3" xfId="477"/>
    <cellStyle name="_泽光表" xfId="478"/>
    <cellStyle name="_2006-2_人大汇报5.8_2013年教科文科预算表" xfId="479"/>
    <cellStyle name="_2006-2_市直提前告知" xfId="480"/>
    <cellStyle name="_2006-2_市直提前告知_2013年教科文科预算表" xfId="481"/>
    <cellStyle name="_2006-2_一审汇总" xfId="482"/>
    <cellStyle name="3_2005-18_基金平衡表2.3" xfId="483"/>
    <cellStyle name="_2006-2_一审汇总1.27" xfId="484"/>
    <cellStyle name="_NJ17-25_2013年" xfId="485"/>
    <cellStyle name="常规 25" xfId="486"/>
    <cellStyle name="百_封面_2011结算单定稿" xfId="487"/>
    <cellStyle name="_2009年基本建设资金支出预算(草案)3.3" xfId="488"/>
    <cellStyle name="_Book3_一审汇总" xfId="489"/>
    <cellStyle name="_2010省对市县转移支付测算表(10-21）" xfId="490"/>
    <cellStyle name="_NJ17-24_2013年" xfId="491"/>
    <cellStyle name="_2011结算单" xfId="492"/>
    <cellStyle name="好_2008年支出核定_2012年年底教育项目调整支出汇总表（程科长）" xfId="493"/>
    <cellStyle name="_NJ17-25_市直提前告知_2013年教科文科预算表" xfId="494"/>
    <cellStyle name="_2011年预算业务专项经费审核表（第十稿）" xfId="495"/>
    <cellStyle name="_29" xfId="496"/>
    <cellStyle name="_29_2011结算单定稿" xfId="497"/>
    <cellStyle name="千_NJ17-26_增消两税2012" xfId="498"/>
    <cellStyle name="百_NJ17-21_一审汇总1.27" xfId="499"/>
    <cellStyle name="百_NJ17-16_一审汇总1.27" xfId="500"/>
    <cellStyle name="_29_报市长" xfId="501"/>
    <cellStyle name="_29_汇报姜局2.16" xfId="502"/>
    <cellStyle name="_分市分省GDP_2011结算单定稿" xfId="503"/>
    <cellStyle name="_29_基金平衡表5.8" xfId="504"/>
    <cellStyle name="_副本2006-2新_一审汇总" xfId="505"/>
    <cellStyle name="_29_人大汇报5.8" xfId="506"/>
    <cellStyle name="_29_人大汇报5.8_2013年教科文科预算表" xfId="507"/>
    <cellStyle name="好_34青海_1" xfId="508"/>
    <cellStyle name="_29_一审汇总" xfId="509"/>
    <cellStyle name="_定稿" xfId="510"/>
    <cellStyle name="_29_一审汇总1.27" xfId="511"/>
    <cellStyle name="_NJ18-27" xfId="512"/>
    <cellStyle name="差_山东省民生支出标准_2012年年底教育项目调整支出汇总表（程科长）" xfId="513"/>
    <cellStyle name="千位分" xfId="514"/>
    <cellStyle name="_NJ09-05" xfId="515"/>
    <cellStyle name="_29_增消两税2012" xfId="516"/>
    <cellStyle name="°_Book3_基金平衡表5.8" xfId="517"/>
    <cellStyle name="好_2006年全省财力计算表（中央、决算）_2012年年底教育项目调整支出汇总表（程科长）" xfId="518"/>
    <cellStyle name="_999" xfId="519"/>
    <cellStyle name="差_1-12月份预测" xfId="520"/>
    <cellStyle name="差_2006年33甘肃" xfId="521"/>
    <cellStyle name="_Book3" xfId="522"/>
    <cellStyle name="_Book3_2011结算单定稿" xfId="523"/>
    <cellStyle name="_Book3_2013年" xfId="524"/>
    <cellStyle name="好_行政(燃修费)_不含人员经费系数" xfId="525"/>
    <cellStyle name="_Book3_汇报姜局2.16" xfId="526"/>
    <cellStyle name="_结转" xfId="527"/>
    <cellStyle name="_Book3_基金平衡表2.3" xfId="528"/>
    <cellStyle name="百_NJ17-18_市直提前告知_2013年教科文科预算表" xfId="529"/>
    <cellStyle name="百_NJ17-23_市直提前告知_2013年教科文科预算表" xfId="530"/>
    <cellStyle name="_Book3_人大汇报5.8" xfId="531"/>
    <cellStyle name="_Book3_人大汇报5.8_2013年教科文科预算表" xfId="532"/>
    <cellStyle name="差_增消两税返还_2012年年底教育项目调整支出汇总表（程科长）" xfId="533"/>
    <cellStyle name="好_批复汇总表（调整后）" xfId="534"/>
    <cellStyle name="_Book3_市直提前告知_2013年教科文科预算表" xfId="535"/>
    <cellStyle name="差_南水北调工程测算表" xfId="536"/>
    <cellStyle name="_ET_STYLE_NoName_00_" xfId="537"/>
    <cellStyle name="_ET_STYLE_NoName_00__2012年市本级基建预算（草案）20120128" xfId="538"/>
    <cellStyle name="°_05_市直提前告知_2013年教科文科预算表" xfId="539"/>
    <cellStyle name="Accent5 - 20%" xfId="540"/>
    <cellStyle name="_ET_STYLE_NoName_00__2012年市政府投资建议计划（上人代会后修改）" xfId="541"/>
    <cellStyle name="_NJ18-27_2011结算单定稿" xfId="542"/>
    <cellStyle name="百_NJ18-18_基金平衡表2.3" xfId="543"/>
    <cellStyle name="百_NJ18-23_基金平衡表2.3" xfId="544"/>
    <cellStyle name="_NJ09-05_2011结算单定稿" xfId="545"/>
    <cellStyle name="百_NJ18-38_市直提前告知_2013年教科文科预算表" xfId="546"/>
    <cellStyle name="百_NJ18-43_市直提前告知_2013年教科文科预算表" xfId="547"/>
    <cellStyle name="_定稿_人大汇报5.8" xfId="548"/>
    <cellStyle name="_NJ09-05_2013年" xfId="549"/>
    <cellStyle name="_NJ18-27_2013年" xfId="550"/>
    <cellStyle name="差_缺口县区测算(按核定人数)" xfId="551"/>
    <cellStyle name="_NJ18-27_报市长" xfId="552"/>
    <cellStyle name="百_NJ18-03_市直提前告知" xfId="553"/>
    <cellStyle name="_NJ09-05_报市长" xfId="554"/>
    <cellStyle name="_NJ18-27_基金平衡表2.3" xfId="555"/>
    <cellStyle name="_NJ09-05_基金平衡表2.3" xfId="556"/>
    <cellStyle name="_NJ18-27_基金平衡表5.8" xfId="557"/>
    <cellStyle name="差_教育(按照总人口测算）—20080416_县市旗测算-新科目（含人口规模效应）" xfId="558"/>
    <cellStyle name="_NJ09-05_基金平衡表5.8" xfId="559"/>
    <cellStyle name="_定稿_基金平衡表5.8" xfId="560"/>
    <cellStyle name="_NJ18-27_市直提前告知_2013年教科文科预算表" xfId="561"/>
    <cellStyle name="_NJ09-05_市直提前告知_2013年教科文科预算表" xfId="562"/>
    <cellStyle name="_副本2006-2_2011结算单定稿" xfId="563"/>
    <cellStyle name="百_NJ18-39_基金平衡表2.3" xfId="564"/>
    <cellStyle name="差_2008年一般预算支出预计" xfId="565"/>
    <cellStyle name="_NJ18-27_一审汇总" xfId="566"/>
    <cellStyle name="好_青海 缺口县区测算(地方填报)_2012年年底教育项目调整支出汇总表（程科长）" xfId="567"/>
    <cellStyle name="好_县市旗测算-新科目（20080627）" xfId="568"/>
    <cellStyle name="_NJ09-05_一审汇总" xfId="569"/>
    <cellStyle name="百_NJ18-08_基金平衡表5.8" xfId="570"/>
    <cellStyle name="百_NJ18-13_基金平衡表5.8" xfId="571"/>
    <cellStyle name="_NJ18-27_一审汇总1.27" xfId="572"/>
    <cellStyle name="百_NJ18-04_人大汇报5.8_2013年教科文科预算表" xfId="573"/>
    <cellStyle name="_NJ09-05_一审汇总1.27" xfId="574"/>
    <cellStyle name="_NJ17-06" xfId="575"/>
    <cellStyle name="_综合数据" xfId="576"/>
    <cellStyle name="_NJ17-06_2011结算单定稿" xfId="577"/>
    <cellStyle name="_NJ17-06_2013年" xfId="578"/>
    <cellStyle name="百_NJ17-22_基金平衡表5.8" xfId="579"/>
    <cellStyle name="差_卫生(按照总人口测算）—20080416_县市旗测算-新科目（含人口规模效应）_2012年年底教育项目调整支出汇总表（程科长）" xfId="580"/>
    <cellStyle name="_NJ17-06_报市长" xfId="581"/>
    <cellStyle name="_NJ17-06_基金平衡表2.3" xfId="582"/>
    <cellStyle name="_NJ17-25_增消两税2012" xfId="583"/>
    <cellStyle name="差_2007年结算已定项目对账单" xfId="584"/>
    <cellStyle name="_NJ17-06_基金平衡表5.8" xfId="585"/>
    <cellStyle name="_NJ17-06_人大汇报5.8_2013年教科文科预算表" xfId="586"/>
    <cellStyle name="_NJ17-06_市直提前告知" xfId="587"/>
    <cellStyle name="_NJ17-06_一审汇总" xfId="588"/>
    <cellStyle name="3_市直提前告知" xfId="589"/>
    <cellStyle name="_NJ17-06_一审汇总1.27" xfId="590"/>
    <cellStyle name="_NJ17-06_增消两税2012" xfId="591"/>
    <cellStyle name="_NJ17-24" xfId="592"/>
    <cellStyle name="_NJ17-24_报市长" xfId="593"/>
    <cellStyle name="_定稿_基金平衡表2.3" xfId="594"/>
    <cellStyle name="_NJ17-24_人大汇报5.8" xfId="595"/>
    <cellStyle name="°_定稿_人大汇报5.8_2013年教科文科预算表" xfId="596"/>
    <cellStyle name="_综合数据_2011结算单定稿" xfId="597"/>
    <cellStyle name="差_文体广播事业(按照总人口测算）—20080416_县市旗测算-新科目（含人口规模效应）_2012年年底教育项目调整支出汇总表（程科长）" xfId="598"/>
    <cellStyle name="_NJ17-24_一审汇总" xfId="599"/>
    <cellStyle name="好_30云南_1_2012年年底教育项目调整支出汇总表（程科长）" xfId="600"/>
    <cellStyle name="_NJ17-24_一审汇总1.27" xfId="601"/>
    <cellStyle name="»õ±ò[" xfId="602"/>
    <cellStyle name="_NJ17-24_增消两税2012" xfId="603"/>
    <cellStyle name="_NJ17-25_报市长" xfId="604"/>
    <cellStyle name="³£_一审汇总1.27" xfId="605"/>
    <cellStyle name="_NJ17-25_基金平衡表5.8" xfId="606"/>
    <cellStyle name="3_03-17_一审汇总" xfId="607"/>
    <cellStyle name="_NJ17-25_人大汇报5.8" xfId="608"/>
    <cellStyle name="百_NJ17-34_基金平衡表2.3" xfId="609"/>
    <cellStyle name="_NJ17-25_人大汇报5.8_2013年教科文科预算表" xfId="610"/>
    <cellStyle name="°_2003-17_增消两税2012" xfId="611"/>
    <cellStyle name="_NJ17-25_一审汇总1.27" xfId="612"/>
    <cellStyle name="百_NJ17-37_2013年" xfId="613"/>
    <cellStyle name="百_NJ17-42_2013年" xfId="614"/>
    <cellStyle name="差_重点民生支出需求测算表社保（农村低保）081112" xfId="615"/>
    <cellStyle name="_副本2006-2新_2011结算单定稿" xfId="616"/>
    <cellStyle name="_NJ17-26" xfId="617"/>
    <cellStyle name="_纵横对比" xfId="618"/>
    <cellStyle name="_NJ17-26_2011结算单定稿" xfId="619"/>
    <cellStyle name="_NJ17-26_报市长" xfId="620"/>
    <cellStyle name="_市直提前告知" xfId="621"/>
    <cellStyle name="_NJ17-26_基金平衡表5.8" xfId="622"/>
    <cellStyle name="3_03-17_人大汇报5.8" xfId="623"/>
    <cellStyle name="_NJ17-26_人大汇报5.8" xfId="624"/>
    <cellStyle name="_NJ17-26_市直提前告知" xfId="625"/>
    <cellStyle name="_NJ17-26_一审汇总" xfId="626"/>
    <cellStyle name="_NJ17-26_一审汇总1.27" xfId="627"/>
    <cellStyle name="_NJ17-26_增消两税2012" xfId="628"/>
    <cellStyle name="_定稿_2013年" xfId="629"/>
    <cellStyle name="_定稿_人大汇报5.8_2013年教科文科预算表" xfId="630"/>
    <cellStyle name="差_基础数据" xfId="631"/>
    <cellStyle name="_定稿_一审汇总" xfId="632"/>
    <cellStyle name="_定稿_一审汇总1.27" xfId="633"/>
    <cellStyle name="3_2005-18_2011结算单定稿" xfId="634"/>
    <cellStyle name="_分市分省GDP" xfId="635"/>
    <cellStyle name="千_NJ17-26_一审汇总" xfId="636"/>
    <cellStyle name="°_2006-2" xfId="637"/>
    <cellStyle name="常_一审汇总1.27" xfId="638"/>
    <cellStyle name="好_县区合并测算20080421_县市旗测算-新科目（含人口规模效应）_2012年年底教育项目调整支出汇总表（程科长）" xfId="639"/>
    <cellStyle name="_分市分省GDP_2013年" xfId="640"/>
    <cellStyle name="_分市分省GDP_报市长" xfId="641"/>
    <cellStyle name="_分市分省GDP_汇报姜局2.16" xfId="642"/>
    <cellStyle name="_分市分省GDP_基金平衡表5.8" xfId="643"/>
    <cellStyle name="_分市分省GDP_人大汇报5.8" xfId="644"/>
    <cellStyle name="_分市分省GDP_人大汇报5.8_2013年教科文科预算表" xfId="645"/>
    <cellStyle name="_分市分省GDP_市直提前告知" xfId="646"/>
    <cellStyle name="_分市分省GDP_市直提前告知_2013年教科文科预算表" xfId="647"/>
    <cellStyle name="_分市分省GDP_一审汇总1.27" xfId="648"/>
    <cellStyle name="°_05_汇报姜局2.16" xfId="649"/>
    <cellStyle name="_副本2006-2_基金平衡表2.3" xfId="650"/>
    <cellStyle name="百_05" xfId="651"/>
    <cellStyle name="百_NJ18-33_基金平衡表5.8" xfId="652"/>
    <cellStyle name="_综合数据_市直提前告知_2013年教科文科预算表" xfId="653"/>
    <cellStyle name="_副本2006-2_人大汇报5.8" xfId="654"/>
    <cellStyle name="_副本2006-2_市直提前告知_2013年教科文科预算表" xfId="655"/>
    <cellStyle name="°ù·" xfId="656"/>
    <cellStyle name="_副本2006-2_一审汇总" xfId="657"/>
    <cellStyle name="百_NJ17-62_2013年" xfId="658"/>
    <cellStyle name="超级链接" xfId="659"/>
    <cellStyle name="好_结转" xfId="660"/>
    <cellStyle name="_副本2006-2新_2013年" xfId="661"/>
    <cellStyle name="_副本2006-2新_基金平衡表2.3" xfId="662"/>
    <cellStyle name="百_NJ17-27_人大汇报5.8" xfId="663"/>
    <cellStyle name="_副本2006-2新_人大汇报5.8" xfId="664"/>
    <cellStyle name="_副本2006-2新_市直提前告知" xfId="665"/>
    <cellStyle name="_副本2006-2新_一审汇总1.27" xfId="666"/>
    <cellStyle name="百_NJ18-05_2011结算单定稿" xfId="667"/>
    <cellStyle name="百_NJ18-10_2011结算单定稿" xfId="668"/>
    <cellStyle name="_副本2006-2新_增消两税2012" xfId="669"/>
    <cellStyle name="好_教育(按照总人口测算）—20080416_民生政策最低支出需求_2012年年底教育项目调整支出汇总表（程科长）" xfId="670"/>
    <cellStyle name="_汇报姜局2.16" xfId="671"/>
    <cellStyle name="_接转" xfId="672"/>
    <cellStyle name="3_05_基金平衡表2.3" xfId="673"/>
    <cellStyle name="_科目（第四稿）" xfId="674"/>
    <cellStyle name="百_NJ17-54_一审汇总1.27" xfId="675"/>
    <cellStyle name="_人大汇报5.8" xfId="676"/>
    <cellStyle name="百_NJ09-05_市直提前告知_2013年教科文科预算表" xfId="677"/>
    <cellStyle name="_省定集聚区收入基数" xfId="678"/>
    <cellStyle name="_一审汇总1.27" xfId="679"/>
    <cellStyle name="°_副本2006-2_人大汇报5.8_2013年教科文科预算表" xfId="680"/>
    <cellStyle name="_泽光09年结转" xfId="681"/>
    <cellStyle name="_转移支付" xfId="682"/>
    <cellStyle name="百_NJ17-11_2013年" xfId="683"/>
    <cellStyle name="百_NJ17-19_市直提前告知" xfId="684"/>
    <cellStyle name="_综合(删除版)2" xfId="685"/>
    <cellStyle name="百_NJ17-34_人大汇报5.8_2013年教科文科预算表" xfId="686"/>
    <cellStyle name="百_NJ17-35" xfId="687"/>
    <cellStyle name="_综合数据_人大汇报5.8_2013年教科文科预算表" xfId="688"/>
    <cellStyle name="百_NJ17-34_市直提前告知" xfId="689"/>
    <cellStyle name="好_卫生(按照总人口测算）—20080416_县市旗测算-新科目（含人口规模效应）_2012年年底教育项目调整支出汇总表（程科长）" xfId="690"/>
    <cellStyle name="_综合数据_2013年" xfId="691"/>
    <cellStyle name="好_第五部分(才淼、饶永宏）" xfId="692"/>
    <cellStyle name="_综合数据_报市长" xfId="693"/>
    <cellStyle name="_综合数据_汇报姜局2.16" xfId="694"/>
    <cellStyle name="°_17_2011结算单定稿" xfId="695"/>
    <cellStyle name="_综合数据_基金平衡表2.3" xfId="696"/>
    <cellStyle name="3_2005-19_汇报姜局2.16" xfId="697"/>
    <cellStyle name="百_NJ17-25_基金平衡表5.8" xfId="698"/>
    <cellStyle name="_综合数据_基金平衡表5.8" xfId="699"/>
    <cellStyle name="_综合数据_一审汇总" xfId="700"/>
    <cellStyle name="_综合数据_一审汇总1.27" xfId="701"/>
    <cellStyle name="¡ã¨" xfId="702"/>
    <cellStyle name="好_行政（人员）_民生政策最低支出需求_2012年年底教育项目调整支出汇总表（程科长）" xfId="703"/>
    <cellStyle name="°_1_增消两税2012" xfId="704"/>
    <cellStyle name="»õ" xfId="705"/>
    <cellStyle name="千_基金平衡表2.3" xfId="706"/>
    <cellStyle name="°" xfId="707"/>
    <cellStyle name="°_05" xfId="708"/>
    <cellStyle name="°_05_2011结算单定稿" xfId="709"/>
    <cellStyle name="°_05_基金平衡表2.3" xfId="710"/>
    <cellStyle name="°_05_人大汇报5.8_2013年教科文科预算表" xfId="711"/>
    <cellStyle name="°_05_市直提前告知" xfId="712"/>
    <cellStyle name="°_05_一审汇总" xfId="713"/>
    <cellStyle name="°_17_基金平衡表2.3" xfId="714"/>
    <cellStyle name="°_05_增消两税2012" xfId="715"/>
    <cellStyle name="°_1" xfId="716"/>
    <cellStyle name="°_1_2013年" xfId="717"/>
    <cellStyle name="°_1_报市长" xfId="718"/>
    <cellStyle name="°_1_基金平衡表2.3" xfId="719"/>
    <cellStyle name="°_1_基金平衡表5.8" xfId="720"/>
    <cellStyle name="°_1_人大汇报5.8" xfId="721"/>
    <cellStyle name="°_1_市直提前告知" xfId="722"/>
    <cellStyle name="°_1_一审汇总" xfId="723"/>
    <cellStyle name="百_NJ18-02_人大汇报5.8_2013年教科文科预算表" xfId="724"/>
    <cellStyle name="°_1_一审汇总1.27" xfId="725"/>
    <cellStyle name="差_自行调整差异系数顺序" xfId="726"/>
    <cellStyle name="°_17_2013年" xfId="727"/>
    <cellStyle name="°_17_人大汇报5.8" xfId="728"/>
    <cellStyle name="百_NJ17-60_汇报姜局2.16" xfId="729"/>
    <cellStyle name="°_17_市直提前告知" xfId="730"/>
    <cellStyle name="°_17_市直提前告知_2013年教科文科预算表" xfId="731"/>
    <cellStyle name="°_17_一审汇总" xfId="732"/>
    <cellStyle name="°_17_一审汇总1.27" xfId="733"/>
    <cellStyle name="3￡1" xfId="734"/>
    <cellStyle name="°_17_增消两税2012" xfId="735"/>
    <cellStyle name="百_NJ17-35_报市长" xfId="736"/>
    <cellStyle name="°_2003-17" xfId="737"/>
    <cellStyle name="百_NJ18-07_2011结算单定稿" xfId="738"/>
    <cellStyle name="百_NJ18-12_2011结算单定稿" xfId="739"/>
    <cellStyle name="百_NJ18-18_市直提前告知" xfId="740"/>
    <cellStyle name="百_NJ18-23_市直提前告知" xfId="741"/>
    <cellStyle name="好_测算总表" xfId="742"/>
    <cellStyle name="°_2003-17_2011结算单定稿" xfId="743"/>
    <cellStyle name="好_增消两税返还" xfId="744"/>
    <cellStyle name="°_2003-17_基金平衡表2.3" xfId="745"/>
    <cellStyle name="°_Book3_市直提前告知" xfId="746"/>
    <cellStyle name="°_2003-17_基金平衡表5.8" xfId="747"/>
    <cellStyle name="好_下文" xfId="748"/>
    <cellStyle name="°_2003-17_人大汇报5.8" xfId="749"/>
    <cellStyle name="°_2003-17_市直提前告知_2013年教科文科预算表" xfId="750"/>
    <cellStyle name="°_2003-17_一审汇总" xfId="751"/>
    <cellStyle name="°_2003-17_一审汇总1.27" xfId="752"/>
    <cellStyle name="差_基金平衡表2.3" xfId="753"/>
    <cellStyle name="°_2006-2_2011结算单定稿" xfId="754"/>
    <cellStyle name="好_2008年预计支出与2007年对比_2012年年底教育项目调整支出汇总表（程科长）" xfId="755"/>
    <cellStyle name="°_2006-2_2013年" xfId="756"/>
    <cellStyle name="°_2006-2_报市长" xfId="757"/>
    <cellStyle name="°_2006-2_汇报姜局2.16" xfId="758"/>
    <cellStyle name="°_2006-2_基金平衡表2.3" xfId="759"/>
    <cellStyle name="°_2006-2_基金平衡表5.8" xfId="760"/>
    <cellStyle name="°_2006-2_人大汇报5.8" xfId="761"/>
    <cellStyle name="3￡_基金平衡表5.8" xfId="762"/>
    <cellStyle name="差_县区小报告_2012年年底教育项目调整支出汇总表（程科长）" xfId="763"/>
    <cellStyle name="°_2006-2_人大汇报5.8_2013年教科文科预算表" xfId="764"/>
    <cellStyle name="°_2006-2_市直提前告知" xfId="765"/>
    <cellStyle name="°_2006-2_市直提前告知_2013年教科文科预算表" xfId="766"/>
    <cellStyle name="°_2006-2_一审汇总" xfId="767"/>
    <cellStyle name="°_2006-2_一审汇总1.27" xfId="768"/>
    <cellStyle name="好_2010省对市县转移支付测算表(10-21）" xfId="769"/>
    <cellStyle name="好_县区小报告_2012年年底教育项目调整支出汇总表（程科长）" xfId="770"/>
    <cellStyle name="°_2006-2_增消两税2012" xfId="771"/>
    <cellStyle name="好_2007年结算已定项目对账单" xfId="772"/>
    <cellStyle name="°_2011结算单定稿" xfId="773"/>
    <cellStyle name="3_2005-18_增消两税2012" xfId="774"/>
    <cellStyle name="°_2013年" xfId="775"/>
    <cellStyle name="°_Book3" xfId="776"/>
    <cellStyle name="°_Book3_2011结算单定稿" xfId="777"/>
    <cellStyle name="差_民生政策最低支出需求_2012年年底教育项目调整支出汇总表（程科长）" xfId="778"/>
    <cellStyle name="°_Book3_2013年" xfId="779"/>
    <cellStyle name="百_NJ17-60_一审汇总1.27" xfId="780"/>
    <cellStyle name="°_Book3_报市长" xfId="781"/>
    <cellStyle name="°_Book3_汇报姜局2.16" xfId="782"/>
    <cellStyle name="差_检验表（调整后）" xfId="783"/>
    <cellStyle name="好_14安徽" xfId="784"/>
    <cellStyle name="°_Book3_基金平衡表2.3" xfId="785"/>
    <cellStyle name="°_Book3_人大汇报5.8" xfId="786"/>
    <cellStyle name="°_Book3_人大汇报5.8_2013年教科文科预算表" xfId="787"/>
    <cellStyle name="°_副本2006-2_基金平衡表2.3" xfId="788"/>
    <cellStyle name="百_NJ17-08_增消两税2012" xfId="789"/>
    <cellStyle name="差_测算总表" xfId="790"/>
    <cellStyle name="°_Book3_市直提前告知_2013年教科文科预算表" xfId="791"/>
    <cellStyle name="°_Book3_一审汇总" xfId="792"/>
    <cellStyle name="千_NJ17-24_一审汇总1.27" xfId="793"/>
    <cellStyle name="°_Book3_一审汇总1.27" xfId="794"/>
    <cellStyle name="°_Book3_增消两税2012" xfId="795"/>
    <cellStyle name="°_NJ17-14" xfId="796"/>
    <cellStyle name="百_04-19_人大汇报5.8_2013年教科文科预算表" xfId="797"/>
    <cellStyle name="°_NJ17-14_2011结算单定稿" xfId="798"/>
    <cellStyle name="°_NJ17-14_2013年" xfId="799"/>
    <cellStyle name="°_NJ17-14_报市长" xfId="800"/>
    <cellStyle name="货币 2" xfId="801"/>
    <cellStyle name="千分位" xfId="802"/>
    <cellStyle name="°_NJ17-14_汇报姜局2.16" xfId="803"/>
    <cellStyle name="°_NJ17-14_基金平衡表2.3" xfId="804"/>
    <cellStyle name="°_NJ17-14_基金平衡表5.8" xfId="805"/>
    <cellStyle name="°_NJ17-14_人大汇报5.8" xfId="806"/>
    <cellStyle name="百_05_汇报姜局2.16" xfId="807"/>
    <cellStyle name="千_NJ17-26_基金平衡表2.3" xfId="808"/>
    <cellStyle name="°_NJ17-14_人大汇报5.8_2013年教科文科预算表" xfId="809"/>
    <cellStyle name="°_NJ17-14_市直提前告知" xfId="810"/>
    <cellStyle name="°_NJ17-14_市直提前告知_2013年教科文科预算表" xfId="811"/>
    <cellStyle name="°_NJ17-14_一审汇总" xfId="812"/>
    <cellStyle name="好_2008年全省汇总收支计算表_2012年年底教育项目调整支出汇总表（程科长）" xfId="813"/>
    <cellStyle name="°_NJ17-14_一审汇总1.27" xfId="814"/>
    <cellStyle name="°_NJ17-14_增消两税2012" xfId="815"/>
    <cellStyle name="°_报市长" xfId="816"/>
    <cellStyle name="常_市直提前告知" xfId="817"/>
    <cellStyle name="好_县市旗测算-新科目（20080627）_2012年年底教育项目调整支出汇总表（程科长）" xfId="818"/>
    <cellStyle name="°_定稿" xfId="819"/>
    <cellStyle name="°_定稿_2011结算单定稿" xfId="820"/>
    <cellStyle name="差_危改资金测算_2012年年底教育项目调整支出汇总表（程科长）" xfId="821"/>
    <cellStyle name="°_定稿_2013年" xfId="822"/>
    <cellStyle name="百_NJ17-18_一审汇总" xfId="823"/>
    <cellStyle name="百_NJ17-23_一审汇总" xfId="824"/>
    <cellStyle name="°_定稿_报市长" xfId="825"/>
    <cellStyle name="°_定稿_汇报姜局2.16" xfId="826"/>
    <cellStyle name="°_定稿_基金平衡表2.3" xfId="827"/>
    <cellStyle name="°_定稿_基金平衡表5.8" xfId="828"/>
    <cellStyle name="°_定稿_人大汇报5.8" xfId="829"/>
    <cellStyle name="°_定稿_市直提前告知_2013年教科文科预算表" xfId="830"/>
    <cellStyle name="差_省定集聚区收入基数" xfId="831"/>
    <cellStyle name="好_2007年结算已定项目对账单_2012年年底教育项目调整支出汇总表（程科长）" xfId="832"/>
    <cellStyle name="°_定稿_一审汇总" xfId="833"/>
    <cellStyle name="°_定稿_一审汇总1.27" xfId="834"/>
    <cellStyle name="好_县市旗测算-新科目（20080627）_民生政策最低支出需求_2012年年底教育项目调整支出汇总表（程科长）" xfId="835"/>
    <cellStyle name="°_定稿_增消两税2012" xfId="836"/>
    <cellStyle name="°_副本2006-2" xfId="837"/>
    <cellStyle name="°_副本2006-2_2011结算单定稿" xfId="838"/>
    <cellStyle name="°_副本2006-2_2013年" xfId="839"/>
    <cellStyle name="好_2" xfId="840"/>
    <cellStyle name="°_副本2006-2_报市长" xfId="841"/>
    <cellStyle name="百_NJ18-08_市直提前告知_2013年教科文科预算表" xfId="842"/>
    <cellStyle name="百_NJ18-13_市直提前告知_2013年教科文科预算表" xfId="843"/>
    <cellStyle name="°_副本2006-2_汇报姜局2.16" xfId="844"/>
    <cellStyle name="°_副本2006-2_基金平衡表5.8" xfId="845"/>
    <cellStyle name="°_副本2006-2_人大汇报5.8" xfId="846"/>
    <cellStyle name="°_综合数据_市直提前告知_2013年教科文科预算表" xfId="847"/>
    <cellStyle name="3_2005-18_报市长" xfId="848"/>
    <cellStyle name="百_NJ17-08_一审汇总1.27" xfId="849"/>
    <cellStyle name="°_副本2006-2_市直提前告知" xfId="850"/>
    <cellStyle name="°_副本2006-2_市直提前告知_2013年教科文科预算表" xfId="851"/>
    <cellStyle name="°_副本2006-2_一审汇总" xfId="852"/>
    <cellStyle name="°_副本2006-2_一审汇总1.27" xfId="853"/>
    <cellStyle name="百_NJ17-26_人大汇报5.8_2013年教科文科预算表" xfId="854"/>
    <cellStyle name="°_副本2006-2_增消两税2012" xfId="855"/>
    <cellStyle name="百_NJ17-37_基金平衡表2.3" xfId="856"/>
    <cellStyle name="百_NJ17-42_基金平衡表2.3" xfId="857"/>
    <cellStyle name="°_副本2006-2新" xfId="858"/>
    <cellStyle name="°_副本2006-2新_2011结算单定稿" xfId="859"/>
    <cellStyle name="百_2005-18_一审汇总" xfId="860"/>
    <cellStyle name="差_2008年全省汇总收支计算表_2012年年底教育项目调整支出汇总表（程科长）" xfId="861"/>
    <cellStyle name="°_副本2006-2新_2013年" xfId="862"/>
    <cellStyle name="百_NJ18-05_一审汇总1.27" xfId="863"/>
    <cellStyle name="百_NJ18-10_一审汇总1.27" xfId="864"/>
    <cellStyle name="千_NJ18-15_增消两税2012" xfId="865"/>
    <cellStyle name="°_副本2006-2新_报市长" xfId="866"/>
    <cellStyle name="°_副本2006-2新_汇报姜局2.16" xfId="867"/>
    <cellStyle name="差_县区合并测算20080421" xfId="868"/>
    <cellStyle name="°_副本2006-2新_基金平衡表2.3" xfId="869"/>
    <cellStyle name="百_NJ18-01_汇报姜局2.16" xfId="870"/>
    <cellStyle name="°_副本2006-2新_基金平衡表5.8" xfId="871"/>
    <cellStyle name="°_副本2006-2新_人大汇报5.8" xfId="872"/>
    <cellStyle name="百_NJ17-07_2011结算单定稿" xfId="873"/>
    <cellStyle name="°_副本2006-2新_人大汇报5.8_2013年教科文科预算表" xfId="874"/>
    <cellStyle name="°_副本2006-2新_市直提前告知" xfId="875"/>
    <cellStyle name="°_副本2006-2新_市直提前告知_2013年教科文科预算表" xfId="876"/>
    <cellStyle name="°_副本2006-2新_一审汇总" xfId="877"/>
    <cellStyle name="差_市本级收入预计111123" xfId="878"/>
    <cellStyle name="°_副本2006-2新_一审汇总1.27" xfId="879"/>
    <cellStyle name="°_副本2006-2新_增消两税2012" xfId="880"/>
    <cellStyle name="°_汇报姜局2.16" xfId="881"/>
    <cellStyle name="°_基金平衡表2.3" xfId="882"/>
    <cellStyle name="°_基金平衡表5.8" xfId="883"/>
    <cellStyle name="°_人大汇报5.8" xfId="884"/>
    <cellStyle name="°_人大汇报5.8_2013年教科文科预算表" xfId="885"/>
    <cellStyle name="百_04-19_基金平衡表2.3" xfId="886"/>
    <cellStyle name="°_市直提前告知_2013年教科文科预算表" xfId="887"/>
    <cellStyle name="百_NJ17-07_一审汇总" xfId="888"/>
    <cellStyle name="差_12滨州_2012年年底教育项目调整支出汇总表（程科长）" xfId="889"/>
    <cellStyle name="°_一审汇总" xfId="890"/>
    <cellStyle name="°_一审汇总1.27" xfId="891"/>
    <cellStyle name="°_增消两税2012" xfId="892"/>
    <cellStyle name="°_综合数据_2011结算单定稿" xfId="893"/>
    <cellStyle name="百_NJ17-36_报市长" xfId="894"/>
    <cellStyle name="差_同德" xfId="895"/>
    <cellStyle name="千_NJ17-26_基金平衡表5.8" xfId="896"/>
    <cellStyle name="°_综合数据_2013年" xfId="897"/>
    <cellStyle name="°_综合数据_报市长" xfId="898"/>
    <cellStyle name="百_NJ17-08" xfId="899"/>
    <cellStyle name="°_综合数据_汇报姜局2.16" xfId="900"/>
    <cellStyle name="百_NJ17-62_市直提前告知" xfId="901"/>
    <cellStyle name="差_接转_2012年年底教育项目调整支出汇总表（程科长）" xfId="902"/>
    <cellStyle name="°_综合数据_基金平衡表2.3" xfId="903"/>
    <cellStyle name="°_综合数据_基金平衡表5.8" xfId="904"/>
    <cellStyle name="百_NJ17-18_人大汇报5.8" xfId="905"/>
    <cellStyle name="百_NJ17-23_人大汇报5.8" xfId="906"/>
    <cellStyle name="差_人员工资和公用经费2" xfId="907"/>
    <cellStyle name="千_NJ09-05_市直提前告知" xfId="908"/>
    <cellStyle name="°_综合数据_人大汇报5.8" xfId="909"/>
    <cellStyle name="3_2013年" xfId="910"/>
    <cellStyle name="差_县区合并测算20080421_不含人员经费系数_2012年年底教育项目调整支出汇总表（程科长）" xfId="911"/>
    <cellStyle name="°_综合数据_人大汇报5.8_2013年教科文科预算表" xfId="912"/>
    <cellStyle name="°_综合数据_市直提前告知" xfId="913"/>
    <cellStyle name="百_NJ18-19_2013年" xfId="914"/>
    <cellStyle name="°_综合数据_一审汇总" xfId="915"/>
    <cellStyle name="°_综合数据_一审汇总1.27" xfId="916"/>
    <cellStyle name="差_缺口消化情况_2012年年底教育项目调整支出汇总表（程科长）" xfId="917"/>
    <cellStyle name="好_丽江汇总_2012年年底教育项目调整支出汇总表（程科长）" xfId="918"/>
    <cellStyle name="°_综合数据_增消两税2012" xfId="919"/>
    <cellStyle name="통화 [0]_BOILER-CO1" xfId="920"/>
    <cellStyle name="°_纵横对比_2011结算单定稿" xfId="921"/>
    <cellStyle name="百_NJ17-39" xfId="922"/>
    <cellStyle name="°_纵横对比_2013年" xfId="923"/>
    <cellStyle name="°_纵横对比_报市长" xfId="924"/>
    <cellStyle name="°_纵横对比_汇报姜局2.16" xfId="925"/>
    <cellStyle name="°_纵横对比_基金平衡表5.8" xfId="926"/>
    <cellStyle name="百_NJ17-28" xfId="927"/>
    <cellStyle name="百_NJ17-33" xfId="928"/>
    <cellStyle name="°_纵横对比_人大汇报5.8" xfId="929"/>
    <cellStyle name="°_纵横对比_人大汇报5.8_2013年教科文科预算表" xfId="930"/>
    <cellStyle name="差_县市旗测算-新科目（20080627）_县市旗测算-新科目（含人口规模效应）" xfId="931"/>
    <cellStyle name="°_纵横对比_市直提前告知" xfId="932"/>
    <cellStyle name="Ç§î»" xfId="933"/>
    <cellStyle name="°_纵横对比_一审汇总" xfId="934"/>
    <cellStyle name="差_2009年市与各县(市、区)年终决算结算单(草案)定稿" xfId="935"/>
    <cellStyle name="°_纵横对比_一审汇总1.27" xfId="936"/>
    <cellStyle name="差_14安徽_2012年年底教育项目调整支出汇总表（程科长）" xfId="937"/>
    <cellStyle name="°_纵横对比_增消两税2012" xfId="938"/>
    <cellStyle name="°ù·ö±è" xfId="939"/>
    <cellStyle name="好_云南 缺口县区测算(地方填报)_2012年年底教育项目调整支出汇总表（程科长）" xfId="940"/>
    <cellStyle name="0,0_x000a__x000a_NA_x000a__x000a_" xfId="941"/>
    <cellStyle name="3?" xfId="942"/>
    <cellStyle name="3_04-19_人大汇报5.8_2013年教科文科预算表" xfId="943"/>
    <cellStyle name="差_2007年收支情况及2008年收支预计表(汇总表)" xfId="944"/>
    <cellStyle name="常规_定稿报人大功能科目支出明细表" xfId="945"/>
    <cellStyle name="3_03-17" xfId="946"/>
    <cellStyle name="3_03-17_2011结算单定稿" xfId="947"/>
    <cellStyle name="百_NJ17-34" xfId="948"/>
    <cellStyle name="百_NJ18-05_市直提前告知" xfId="949"/>
    <cellStyle name="百_NJ18-10_市直提前告知" xfId="950"/>
    <cellStyle name="3_03-17_2013年" xfId="951"/>
    <cellStyle name="3_03-17_报市长" xfId="952"/>
    <cellStyle name="3_03-17_汇报姜局2.16" xfId="953"/>
    <cellStyle name="差_丽江汇总_2012年年底教育项目调整支出汇总表（程科长）" xfId="954"/>
    <cellStyle name="3_03-17_基金平衡表2.3" xfId="955"/>
    <cellStyle name="3_03-17_基金平衡表5.8" xfId="956"/>
    <cellStyle name="百_NJ17-27" xfId="957"/>
    <cellStyle name="百_NJ18-27_人大汇报5.8" xfId="958"/>
    <cellStyle name="百_NJ18-32_人大汇报5.8" xfId="959"/>
    <cellStyle name="3_03-17_人大汇报5.8_2013年教科文科预算表" xfId="960"/>
    <cellStyle name="3_03-17_市直提前告知" xfId="961"/>
    <cellStyle name="3_03-17_市直提前告知_2013年教科文科预算表" xfId="962"/>
    <cellStyle name="3_03-17_一审汇总1.27" xfId="963"/>
    <cellStyle name="3_03-17_增消两税2012" xfId="964"/>
    <cellStyle name="3_04-19" xfId="965"/>
    <cellStyle name="百_NJ17-39_人大汇报5.8" xfId="966"/>
    <cellStyle name="3_04-19_2011结算单定稿" xfId="967"/>
    <cellStyle name="差_一般预算支出口径剔除表" xfId="968"/>
    <cellStyle name="3_04-19_报市长" xfId="969"/>
    <cellStyle name="百_NJ18-06_2013年" xfId="970"/>
    <cellStyle name="百_NJ18-11_2013年" xfId="971"/>
    <cellStyle name="千_NJ17-24_基金平衡表2.3" xfId="972"/>
    <cellStyle name="3_04-19_汇报姜局2.16" xfId="973"/>
    <cellStyle name="差_第五部分(才淼、饶永宏）" xfId="974"/>
    <cellStyle name="3_04-19_基金平衡表5.8" xfId="975"/>
    <cellStyle name="3_04-19_人大汇报5.8" xfId="976"/>
    <cellStyle name="3_04-19_市直提前告知" xfId="977"/>
    <cellStyle name="3_04-19_市直提前告知_2013年教科文科预算表" xfId="978"/>
    <cellStyle name="百_NJ09-07_一审汇总" xfId="979"/>
    <cellStyle name="3_04-19_一审汇总" xfId="980"/>
    <cellStyle name="3_04-19_一审汇总1.27" xfId="981"/>
    <cellStyle name="3_04-19_增消两税2012" xfId="982"/>
    <cellStyle name="3_05_2011结算单定稿" xfId="983"/>
    <cellStyle name="3￡_一审汇总1.27" xfId="984"/>
    <cellStyle name="3_05_2013年" xfId="985"/>
    <cellStyle name="3_05_报市长" xfId="986"/>
    <cellStyle name="3_05_汇报姜局2.16" xfId="987"/>
    <cellStyle name="3_05_基金平衡表5.8" xfId="988"/>
    <cellStyle name="3_05_人大汇报5.8" xfId="989"/>
    <cellStyle name="差_行政(燃修费)_县市旗测算-新科目（含人口规模效应）" xfId="990"/>
    <cellStyle name="3_05_人大汇报5.8_2013年教科文科预算表" xfId="991"/>
    <cellStyle name="差_县区合并测算20080423(按照各省比重）" xfId="992"/>
    <cellStyle name="3_05_市直提前告知" xfId="993"/>
    <cellStyle name="3_封面_人大汇报5.8" xfId="994"/>
    <cellStyle name="3_05_市直提前告知_2013年教科文科预算表" xfId="995"/>
    <cellStyle name="3_封面_人大汇报5.8_2013年教科文科预算表" xfId="996"/>
    <cellStyle name="3_05_一审汇总" xfId="997"/>
    <cellStyle name="百_NJ17-62_市直提前告知_2013年教科文科预算表" xfId="998"/>
    <cellStyle name="3_05_一审汇总1.27" xfId="999"/>
    <cellStyle name="好_2011转移支付预计表（定稿）" xfId="1000"/>
    <cellStyle name="3_05_增消两税2012" xfId="1001"/>
    <cellStyle name="3_2005-18" xfId="1002"/>
    <cellStyle name="3_2005-18_2013年" xfId="1003"/>
    <cellStyle name="3_2005-18_汇报姜局2.16" xfId="1004"/>
    <cellStyle name="百_NJ17-19_基金平衡表5.8" xfId="1005"/>
    <cellStyle name="3_2005-18_基金平衡表5.8" xfId="1006"/>
    <cellStyle name="3_2005-18_人大汇报5.8" xfId="1007"/>
    <cellStyle name="3_2005-18_人大汇报5.8_2013年教科文科预算表" xfId="1008"/>
    <cellStyle name="百_NJ18-17_基金平衡表5.8" xfId="1009"/>
    <cellStyle name="好_县市旗测算-新科目（20080626）_2012年年底教育项目调整支出汇总表（程科长）" xfId="1010"/>
    <cellStyle name="3_2005-18_市直提前告知" xfId="1011"/>
    <cellStyle name="差_文体广播事业(按照总人口测算）—20080416_不含人员经费系数" xfId="1012"/>
    <cellStyle name="3_2005-18_市直提前告知_2013年教科文科预算表" xfId="1013"/>
    <cellStyle name="3_2005-18_一审汇总" xfId="1014"/>
    <cellStyle name="3_2005-18_一审汇总1.27" xfId="1015"/>
    <cellStyle name="3_2005-19" xfId="1016"/>
    <cellStyle name="3_2005-19_2011结算单定稿" xfId="1017"/>
    <cellStyle name="3_2005-19_2013年" xfId="1018"/>
    <cellStyle name="3_2005-19_报市长" xfId="1019"/>
    <cellStyle name="3_2005-19_基金平衡表2.3" xfId="1020"/>
    <cellStyle name="3_2005-19_基金平衡表5.8" xfId="1021"/>
    <cellStyle name="3_2005-19_人大汇报5.8" xfId="1022"/>
    <cellStyle name="3_2005-19_人大汇报5.8_2013年教科文科预算表" xfId="1023"/>
    <cellStyle name="3_2005-19_市直提前告知" xfId="1024"/>
    <cellStyle name="3_2005-19_市直提前告知_2013年教科文科预算表" xfId="1025"/>
    <cellStyle name="3_2005-19_一审汇总" xfId="1026"/>
    <cellStyle name="好_转移支付" xfId="1027"/>
    <cellStyle name="3_2005-19_一审汇总1.27" xfId="1028"/>
    <cellStyle name="3_2011结算单定稿" xfId="1029"/>
    <cellStyle name="3_报市长" xfId="1030"/>
    <cellStyle name="百_NJ18-19_2011结算单定稿" xfId="1031"/>
    <cellStyle name="差_一审汇总" xfId="1032"/>
    <cellStyle name="3_封面" xfId="1033"/>
    <cellStyle name="百_NJ17-26_人大汇报5.8" xfId="1034"/>
    <cellStyle name="3_封面_2011结算单定稿" xfId="1035"/>
    <cellStyle name="3_封面_2013年" xfId="1036"/>
    <cellStyle name="3_封面_报市长" xfId="1037"/>
    <cellStyle name="好_2008年支出调整" xfId="1038"/>
    <cellStyle name="3_封面_汇报姜局2.16" xfId="1039"/>
    <cellStyle name="强调 2" xfId="1040"/>
    <cellStyle name="3_封面_基金平衡表2.3" xfId="1041"/>
    <cellStyle name="3_封面_基金平衡表5.8" xfId="1042"/>
    <cellStyle name="3_封面_市直提前告知" xfId="1043"/>
    <cellStyle name="3_封面_市直提前告知_2013年教科文科预算表" xfId="1044"/>
    <cellStyle name="3_封面_一审汇总" xfId="1045"/>
    <cellStyle name="3_封面_一审汇总1.27" xfId="1046"/>
    <cellStyle name="百_NJ18-09_人大汇报5.8" xfId="1047"/>
    <cellStyle name="百_NJ18-14_人大汇报5.8" xfId="1048"/>
    <cellStyle name="好_县区合并测算20080423(按照各省比重）_不含人员经费系数" xfId="1049"/>
    <cellStyle name="3_封面_增消两税2012" xfId="1050"/>
    <cellStyle name="百_NJ18-27_2013年" xfId="1051"/>
    <cellStyle name="百_NJ18-32_2013年" xfId="1052"/>
    <cellStyle name="3_汇报姜局2.16" xfId="1053"/>
    <cellStyle name="3_基金平衡表2.3" xfId="1054"/>
    <cellStyle name="3_基金平衡表5.8" xfId="1055"/>
    <cellStyle name="千位" xfId="1056"/>
    <cellStyle name="3_人大汇报5.8" xfId="1057"/>
    <cellStyle name="3_人大汇报5.8_2013年教科文科预算表" xfId="1058"/>
    <cellStyle name="3_市直提前告知_2013年教科文科预算表" xfId="1059"/>
    <cellStyle name="3_一审汇总" xfId="1060"/>
    <cellStyle name="3_增消两税2012" xfId="1061"/>
    <cellStyle name="百_NJ18-06_一审汇总" xfId="1062"/>
    <cellStyle name="百_NJ18-11_一审汇总" xfId="1063"/>
    <cellStyle name="3¡" xfId="1064"/>
    <cellStyle name="3￡" xfId="1065"/>
    <cellStyle name="千_NJ17-26_人大汇报5.8_2013年教科文科预算表" xfId="1066"/>
    <cellStyle name="³£" xfId="1067"/>
    <cellStyle name="3￡_2011结算单定稿" xfId="1068"/>
    <cellStyle name="³£_2011结算单定稿" xfId="1069"/>
    <cellStyle name="3￡_2013年" xfId="1070"/>
    <cellStyle name="³£_2013年" xfId="1071"/>
    <cellStyle name="好_县区合并测算20080421_2012年年底教育项目调整支出汇总表（程科长）" xfId="1072"/>
    <cellStyle name="3￡_报市长" xfId="1073"/>
    <cellStyle name="3￡_汇报姜局2.16" xfId="1074"/>
    <cellStyle name="³£_汇报姜局2.16" xfId="1075"/>
    <cellStyle name="3￡_基金平衡表2.3" xfId="1076"/>
    <cellStyle name="³£_基金平衡表2.3" xfId="1077"/>
    <cellStyle name="百_NJ17-22_市直提前告知" xfId="1078"/>
    <cellStyle name="³£_基金平衡表5.8" xfId="1079"/>
    <cellStyle name="3￡_人大汇报5.8" xfId="1080"/>
    <cellStyle name="差_县区合并测算20080423(按照各省比重）_县市旗测算-新科目（含人口规模效应）" xfId="1081"/>
    <cellStyle name="³£_人大汇报5.8" xfId="1082"/>
    <cellStyle name="差_其他部门(按照总人口测算）—20080416" xfId="1083"/>
    <cellStyle name="3￡_人大汇报5.8_2013年教科文科预算表" xfId="1084"/>
    <cellStyle name="³£_人大汇报5.8_2013年教科文科预算表" xfId="1085"/>
    <cellStyle name="3￡_市直提前告知" xfId="1086"/>
    <cellStyle name="³£_市直提前告知" xfId="1087"/>
    <cellStyle name="3￡_市直提前告知_2013年教科文科预算表" xfId="1088"/>
    <cellStyle name="好_30云南" xfId="1089"/>
    <cellStyle name="³£_市直提前告知_2013年教科文科预算表" xfId="1090"/>
    <cellStyle name="3￡_一审汇总" xfId="1091"/>
    <cellStyle name="³£_一审汇总" xfId="1092"/>
    <cellStyle name="3￡_增消两税2012" xfId="1093"/>
    <cellStyle name="³£_增消两税2012" xfId="1094"/>
    <cellStyle name="差_2006年全省财力计算表（中央、决算）" xfId="1095"/>
    <cellStyle name="³£¹æ" xfId="1096"/>
    <cellStyle name="Accent1" xfId="1097"/>
    <cellStyle name="好_检验表（调整后）_2012年年底教育项目调整支出汇总表（程科长）" xfId="1098"/>
    <cellStyle name="Accent1 - 20%" xfId="1099"/>
    <cellStyle name="Accent1 - 40%" xfId="1100"/>
    <cellStyle name="Accent1 - 60%" xfId="1101"/>
    <cellStyle name="Accent1_2006年33甘肃" xfId="1102"/>
    <cellStyle name="Accent2" xfId="1103"/>
    <cellStyle name="Accent2 - 20%" xfId="1104"/>
    <cellStyle name="Accent2 - 60%" xfId="1105"/>
    <cellStyle name="Accent2_2006年33甘肃" xfId="1106"/>
    <cellStyle name="百_NJ09-08_人大汇报5.8_2013年教科文科预算表" xfId="1107"/>
    <cellStyle name="Accent3" xfId="1108"/>
    <cellStyle name="百_04-19_市直提前告知" xfId="1109"/>
    <cellStyle name="Accent3 - 20%" xfId="1110"/>
    <cellStyle name="Accent3 - 40%" xfId="1111"/>
    <cellStyle name="百_NJ18-07_报市长" xfId="1112"/>
    <cellStyle name="百_NJ18-12_报市长" xfId="1113"/>
    <cellStyle name="Accent3 - 60%" xfId="1114"/>
    <cellStyle name="百_NJ17-47_增消两税2012" xfId="1115"/>
    <cellStyle name="差_县市旗测算-新科目（20080627）" xfId="1116"/>
    <cellStyle name="Accent3_2006年33甘肃" xfId="1117"/>
    <cellStyle name="Accent4 - 20%" xfId="1118"/>
    <cellStyle name="百_NJ18-39_2011结算单定稿" xfId="1119"/>
    <cellStyle name="Accent4 - 40%" xfId="1120"/>
    <cellStyle name="好_04财力类" xfId="1121"/>
    <cellStyle name="Accent4 - 60%" xfId="1122"/>
    <cellStyle name="好_行政(燃修费)" xfId="1123"/>
    <cellStyle name="Accent5" xfId="1124"/>
    <cellStyle name="Accent5 - 40%" xfId="1125"/>
    <cellStyle name="Accent5 - 60%" xfId="1126"/>
    <cellStyle name="Accent6" xfId="1127"/>
    <cellStyle name="Accent6 - 20%" xfId="1128"/>
    <cellStyle name="Percent_2011结算单定稿" xfId="1129"/>
    <cellStyle name="百_NJ17-11_增消两税2012" xfId="1130"/>
    <cellStyle name="Accent6 - 40%" xfId="1131"/>
    <cellStyle name="Accent6 - 60%" xfId="1132"/>
    <cellStyle name="Accent6_2006年33甘肃" xfId="1133"/>
    <cellStyle name="百_NJ09-05" xfId="1134"/>
    <cellStyle name="Æõ" xfId="1135"/>
    <cellStyle name="Æõí¨" xfId="1136"/>
    <cellStyle name="Ç§·öî»" xfId="1137"/>
    <cellStyle name="千_NJ17-24_增消两税2012" xfId="1138"/>
    <cellStyle name="Ç§·öî»[0]" xfId="1139"/>
    <cellStyle name="货_NJ18-15_市直提前告知_2013年教科文科预算表" xfId="1140"/>
    <cellStyle name="Ç§·öî»_2011结算单定稿" xfId="1141"/>
    <cellStyle name="好_津补贴保障测算(5.21)" xfId="1142"/>
    <cellStyle name="Ç§î»[0]" xfId="1143"/>
    <cellStyle name="Ç§î»_2011结算单定稿" xfId="1144"/>
    <cellStyle name="百_NJ18-33_一审汇总1.27" xfId="1145"/>
    <cellStyle name="百_NJ18-34_人大汇报5.8_2013年教科文科预算表" xfId="1146"/>
    <cellStyle name="差_民生政策最低支出需求" xfId="1147"/>
    <cellStyle name="Ç§î»·ö¸" xfId="1148"/>
    <cellStyle name="Calc Currency (0)" xfId="1149"/>
    <cellStyle name="好_缺口县区测算(按2007支出增长25%测算)" xfId="1150"/>
    <cellStyle name="ColLevel_0" xfId="1151"/>
    <cellStyle name="Comma [0]" xfId="1152"/>
    <cellStyle name="百_NJ09-05_基金平衡表5.8" xfId="1153"/>
    <cellStyle name="comma zerodec" xfId="1154"/>
    <cellStyle name="통화_BOILER-CO1" xfId="1155"/>
    <cellStyle name="Comma_04" xfId="1156"/>
    <cellStyle name="千_2013年" xfId="1157"/>
    <cellStyle name="Currency [0]" xfId="1158"/>
    <cellStyle name="百_NJ18-08" xfId="1159"/>
    <cellStyle name="百_NJ18-13" xfId="1160"/>
    <cellStyle name="Currency_04" xfId="1161"/>
    <cellStyle name="Currency1" xfId="1162"/>
    <cellStyle name="Date" xfId="1163"/>
    <cellStyle name="Dollar (zero dec)" xfId="1164"/>
    <cellStyle name="Fixed" xfId="1165"/>
    <cellStyle name="百_NJ17-60" xfId="1166"/>
    <cellStyle name="Grey" xfId="1167"/>
    <cellStyle name="百_NJ18-04_增消两税2012" xfId="1168"/>
    <cellStyle name="差_县市旗测算20080508_2012年年底教育项目调整支出汇总表（程科长）" xfId="1169"/>
    <cellStyle name="好_20100317基本建设预算" xfId="1170"/>
    <cellStyle name="Header1" xfId="1171"/>
    <cellStyle name="百" xfId="1172"/>
    <cellStyle name="好_410927000_台前县" xfId="1173"/>
    <cellStyle name="Header2" xfId="1174"/>
    <cellStyle name="HEADING1" xfId="1175"/>
    <cellStyle name="HEADING2" xfId="1176"/>
    <cellStyle name="Input [yellow]" xfId="1177"/>
    <cellStyle name="no dec" xfId="1178"/>
    <cellStyle name="百_NJ09-03_2011结算单定稿" xfId="1179"/>
    <cellStyle name="Norma,_laroux_4_营业在建 (2)_E21" xfId="1180"/>
    <cellStyle name="Normal - Style1" xfId="1181"/>
    <cellStyle name="百_NJ17-36_基金平衡表5.8" xfId="1182"/>
    <cellStyle name="好_山东省民生支出标准" xfId="1183"/>
    <cellStyle name="Normal_#10-Headcount" xfId="1184"/>
    <cellStyle name="差_县区合并测算20080423(按照各省比重）_不含人员经费系数" xfId="1185"/>
    <cellStyle name="Percent [2]" xfId="1186"/>
    <cellStyle name="RowLevel_0" xfId="1187"/>
    <cellStyle name="Style 1" xfId="1188"/>
    <cellStyle name="Total" xfId="1189"/>
    <cellStyle name="百_NJ18-03_一审汇总1.27" xfId="1190"/>
    <cellStyle name="好_农林水和城市维护标准支出20080505－县区合计_不含人员经费系数" xfId="1191"/>
    <cellStyle name="百_03-17_2011结算单定稿" xfId="1192"/>
    <cellStyle name="百_03-17_2013年" xfId="1193"/>
    <cellStyle name="好_复件 复件 2010年预算表格－2010-03-26-（含表间 公式）_2012年年底教育项目调整支出汇总表（程科长）" xfId="1194"/>
    <cellStyle name="百_03-17_报市长" xfId="1195"/>
    <cellStyle name="百_03-17_汇报姜局2.16" xfId="1196"/>
    <cellStyle name="百_03-17_基金平衡表2.3" xfId="1197"/>
    <cellStyle name="百_03-17_基金平衡表5.8" xfId="1198"/>
    <cellStyle name="百_03-17_人大汇报5.8" xfId="1199"/>
    <cellStyle name="百_03-17_人大汇报5.8_2013年教科文科预算表" xfId="1200"/>
    <cellStyle name="百_03-17_市直提前告知" xfId="1201"/>
    <cellStyle name="百_03-17_市直提前告知_2013年教科文科预算表" xfId="1202"/>
    <cellStyle name="百_03-17_一审汇总" xfId="1203"/>
    <cellStyle name="百_03-17_一审汇总1.27" xfId="1204"/>
    <cellStyle name="百_05_基金平衡表2.3" xfId="1205"/>
    <cellStyle name="百_03-17_增消两税2012" xfId="1206"/>
    <cellStyle name="百_04-19" xfId="1207"/>
    <cellStyle name="百_04-19_2011结算单定稿" xfId="1208"/>
    <cellStyle name="百_04-19_2013年" xfId="1209"/>
    <cellStyle name="千分位_ 白土" xfId="1210"/>
    <cellStyle name="百_04-19_报市长" xfId="1211"/>
    <cellStyle name="百_04-19_汇报姜局2.16" xfId="1212"/>
    <cellStyle name="百_04-19_基金平衡表5.8" xfId="1213"/>
    <cellStyle name="差_卫生(按照总人口测算）—20080416_民生政策最低支出需求_2012年年底教育项目调整支出汇总表（程科长）" xfId="1214"/>
    <cellStyle name="好_0605石屏县_2012年年底教育项目调整支出汇总表（程科长）" xfId="1215"/>
    <cellStyle name="百_04-19_人大汇报5.8" xfId="1216"/>
    <cellStyle name="百_04-19_市直提前告知_2013年教科文科预算表" xfId="1217"/>
    <cellStyle name="百_04-19_一审汇总" xfId="1218"/>
    <cellStyle name="百_04-19_一审汇总1.27" xfId="1219"/>
    <cellStyle name="百_NJ18-33_2013年" xfId="1220"/>
    <cellStyle name="差_2007一般预算支出口径剔除表_2012年年底教育项目调整支出汇总表（程科长）" xfId="1221"/>
    <cellStyle name="百_04-19_增消两税2012" xfId="1222"/>
    <cellStyle name="百_05_2011结算单定稿" xfId="1223"/>
    <cellStyle name="百_2005-18_人大汇报5.8" xfId="1224"/>
    <cellStyle name="百_05_2013年" xfId="1225"/>
    <cellStyle name="百_05_报市长" xfId="1226"/>
    <cellStyle name="百_05_基金平衡表5.8" xfId="1227"/>
    <cellStyle name="百_05_人大汇报5.8" xfId="1228"/>
    <cellStyle name="百_05_人大汇报5.8_2013年教科文科预算表" xfId="1229"/>
    <cellStyle name="百_05_市直提前告知_2013年教科文科预算表" xfId="1230"/>
    <cellStyle name="百_05_一审汇总" xfId="1231"/>
    <cellStyle name="好_人大汇报5.8" xfId="1232"/>
    <cellStyle name="百_05_一审汇总1.27" xfId="1233"/>
    <cellStyle name="百_05_增消两税2012" xfId="1234"/>
    <cellStyle name="百_2005-18_2011结算单定稿" xfId="1235"/>
    <cellStyle name="百_NJ17-07_增消两税2012" xfId="1236"/>
    <cellStyle name="百_2005-18_报市长" xfId="1237"/>
    <cellStyle name="百_2005-18_汇报姜局2.16" xfId="1238"/>
    <cellStyle name="百_2005-18_基金平衡表2.3" xfId="1239"/>
    <cellStyle name="百_NJ17-26_2013年" xfId="1240"/>
    <cellStyle name="百_NJ17-26_市直提前告知" xfId="1241"/>
    <cellStyle name="百_2005-18_基金平衡表5.8" xfId="1242"/>
    <cellStyle name="百_2005-18_人大汇报5.8_2013年教科文科预算表" xfId="1243"/>
    <cellStyle name="百_2005-18_市直提前告知" xfId="1244"/>
    <cellStyle name="百_2005-18_市直提前告知_2013年教科文科预算表" xfId="1245"/>
    <cellStyle name="百_NJ18-17_一审汇总1.27" xfId="1246"/>
    <cellStyle name="百_2005-18_一审汇总1.27" xfId="1247"/>
    <cellStyle name="百_2005-18_增消两税2012" xfId="1248"/>
    <cellStyle name="常规 2 5 3" xfId="1249"/>
    <cellStyle name="百_2005-19_2011结算单定稿" xfId="1250"/>
    <cellStyle name="百_NJ17-22_增消两税2012" xfId="1251"/>
    <cellStyle name="百_2005-19_2013年" xfId="1252"/>
    <cellStyle name="百_2005-19_报市长" xfId="1253"/>
    <cellStyle name="百_2005-19_汇报姜局2.16" xfId="1254"/>
    <cellStyle name="百_2005-19_基金平衡表2.3" xfId="1255"/>
    <cellStyle name="百_2005-19_基金平衡表5.8" xfId="1256"/>
    <cellStyle name="好_市辖区测算-新科目（20080626）_县市旗测算-新科目（含人口规模效应）" xfId="1257"/>
    <cellStyle name="百_2005-19_人大汇报5.8" xfId="1258"/>
    <cellStyle name="百_NJ18-09_一审汇总1.27" xfId="1259"/>
    <cellStyle name="百_NJ18-14_一审汇总1.27" xfId="1260"/>
    <cellStyle name="百_2005-19_人大汇报5.8_2013年教科文科预算表" xfId="1261"/>
    <cellStyle name="百_2005-19_市直提前告知" xfId="1262"/>
    <cellStyle name="好_同德_2012年年底教育项目调整支出汇总表（程科长）" xfId="1263"/>
    <cellStyle name="百_2005-19_市直提前告知_2013年教科文科预算表" xfId="1264"/>
    <cellStyle name="百_2005-19_一审汇总" xfId="1265"/>
    <cellStyle name="百_2005-19_一审汇总1.27" xfId="1266"/>
    <cellStyle name="差_2009年省对市县转移支付测算表(9.27)_2012年年底教育项目调整支出汇总表（程科长）" xfId="1267"/>
    <cellStyle name="常规 11 2_市直提前告知" xfId="1268"/>
    <cellStyle name="百_2005-19_增消两税2012" xfId="1269"/>
    <cellStyle name="好_汇总表4_2012年年底教育项目调整支出汇总表（程科长）" xfId="1270"/>
    <cellStyle name="百_2011结算单定稿" xfId="1271"/>
    <cellStyle name="百_2013年" xfId="1272"/>
    <cellStyle name="百_NJ09-03" xfId="1273"/>
    <cellStyle name="百_NJ09-03_2013年" xfId="1274"/>
    <cellStyle name="好_县市旗测算-新科目（20080626）_不含人员经费系数" xfId="1275"/>
    <cellStyle name="百_NJ09-03_报市长" xfId="1276"/>
    <cellStyle name="好_410927000_台前县_2012年年底教育项目调整支出汇总表（程科长）" xfId="1277"/>
    <cellStyle name="货币 3" xfId="1278"/>
    <cellStyle name="百_NJ09-03_汇报姜局2.16" xfId="1279"/>
    <cellStyle name="百_NJ09-03_基金平衡表5.8" xfId="1280"/>
    <cellStyle name="百_NJ09-03_人大汇报5.8" xfId="1281"/>
    <cellStyle name="百_NJ09-03_人大汇报5.8_2013年教科文科预算表" xfId="1282"/>
    <cellStyle name="百_NJ09-03_市直提前告知" xfId="1283"/>
    <cellStyle name="百_NJ09-03_市直提前告知_2013年教科文科预算表" xfId="1284"/>
    <cellStyle name="百_NJ09-03_一审汇总" xfId="1285"/>
    <cellStyle name="百_NJ09-03_一审汇总1.27" xfId="1286"/>
    <cellStyle name="百_NJ09-03_增消两税2012" xfId="1287"/>
    <cellStyle name="百_NJ17-19_汇报姜局2.16" xfId="1288"/>
    <cellStyle name="差_缺口县区测算_2012年年底教育项目调整支出汇总表（程科长）" xfId="1289"/>
    <cellStyle name="常规 11 4" xfId="1290"/>
    <cellStyle name="百_NJ09-04" xfId="1291"/>
    <cellStyle name="百_NJ09-04_2011结算单定稿" xfId="1292"/>
    <cellStyle name="百_NJ09-04_2013年" xfId="1293"/>
    <cellStyle name="百_NJ18-08_基金平衡表2.3" xfId="1294"/>
    <cellStyle name="百_NJ18-13_基金平衡表2.3" xfId="1295"/>
    <cellStyle name="百_NJ09-04_报市长" xfId="1296"/>
    <cellStyle name="好_11大理_2012年年底教育项目调整支出汇总表（程科长）" xfId="1297"/>
    <cellStyle name="百_NJ09-04_汇报姜局2.16" xfId="1298"/>
    <cellStyle name="百_NJ09-04_基金平衡表2.3" xfId="1299"/>
    <cellStyle name="百_NJ09-04_基金平衡表5.8" xfId="1300"/>
    <cellStyle name="百_NJ09-04_人大汇报5.8" xfId="1301"/>
    <cellStyle name="百_NJ09-04_人大汇报5.8_2013年教科文科预算表" xfId="1302"/>
    <cellStyle name="百_NJ09-04_市直提前告知" xfId="1303"/>
    <cellStyle name="百_NJ18-05_增消两税2012" xfId="1304"/>
    <cellStyle name="百_NJ18-10_增消两税2012" xfId="1305"/>
    <cellStyle name="差_30云南_1" xfId="1306"/>
    <cellStyle name="百_NJ09-04_市直提前告知_2013年教科文科预算表" xfId="1307"/>
    <cellStyle name="百_NJ09-04_一审汇总" xfId="1308"/>
    <cellStyle name="百_NJ09-04_一审汇总1.27" xfId="1309"/>
    <cellStyle name="百_NJ09-04_增消两税2012" xfId="1310"/>
    <cellStyle name="百_NJ17-25_汇报姜局2.16" xfId="1311"/>
    <cellStyle name="差_县区合并测算20080421_不含人员经费系数" xfId="1312"/>
    <cellStyle name="百_NJ09-05_2011结算单定稿" xfId="1313"/>
    <cellStyle name="百_NJ09-05_2013年" xfId="1314"/>
    <cellStyle name="百_NJ09-05_汇报姜局2.16" xfId="1315"/>
    <cellStyle name="好_市本级收入预计111123" xfId="1316"/>
    <cellStyle name="百_NJ09-05_基金平衡表2.3" xfId="1317"/>
    <cellStyle name="差_县区合并测算20080421_民生政策最低支出需求_2012年年底教育项目调整支出汇总表（程科长）" xfId="1318"/>
    <cellStyle name="百_NJ09-05_人大汇报5.8" xfId="1319"/>
    <cellStyle name="百_NJ09-05_人大汇报5.8_2013年教科文科预算表" xfId="1320"/>
    <cellStyle name="百_NJ09-05_市直提前告知" xfId="1321"/>
    <cellStyle name="常规 2 3" xfId="1322"/>
    <cellStyle name="百_NJ09-05_一审汇总1.27" xfId="1323"/>
    <cellStyle name="百_NJ09-05_增消两税2012" xfId="1324"/>
    <cellStyle name="百_NJ17-26_汇报姜局2.16" xfId="1325"/>
    <cellStyle name="百_NJ09-07" xfId="1326"/>
    <cellStyle name="百_NJ09-07_2011结算单定稿" xfId="1327"/>
    <cellStyle name="差_2007一般预算支出口径剔除表" xfId="1328"/>
    <cellStyle name="百_NJ09-07_2013年" xfId="1329"/>
    <cellStyle name="好_第五部分(才淼、饶永宏）_2012年年底教育项目调整支出汇总表（程科长）" xfId="1330"/>
    <cellStyle name="千位分隔[0] 5" xfId="1331"/>
    <cellStyle name="百_NJ09-07_报市长" xfId="1332"/>
    <cellStyle name="百_NJ09-07_汇报姜局2.16" xfId="1333"/>
    <cellStyle name="百_NJ09-07_基金平衡表2.3" xfId="1334"/>
    <cellStyle name="百_NJ09-07_基金平衡表5.8" xfId="1335"/>
    <cellStyle name="百_NJ09-07_人大汇报5.8" xfId="1336"/>
    <cellStyle name="百_NJ09-07_人大汇报5.8_2013年教科文科预算表" xfId="1337"/>
    <cellStyle name="百_NJ09-07_市直提前告知" xfId="1338"/>
    <cellStyle name="百_NJ09-07_市直提前告知_2013年教科文科预算表" xfId="1339"/>
    <cellStyle name="百_NJ09-07_一审汇总1.27" xfId="1340"/>
    <cellStyle name="百_NJ09-07_增消两税2012" xfId="1341"/>
    <cellStyle name="百_NJ17-28_汇报姜局2.16" xfId="1342"/>
    <cellStyle name="百_NJ17-33_汇报姜局2.16" xfId="1343"/>
    <cellStyle name="百_NJ09-08" xfId="1344"/>
    <cellStyle name="差_09黑龙江" xfId="1345"/>
    <cellStyle name="百_NJ09-08_2011结算单定稿" xfId="1346"/>
    <cellStyle name="百_NJ09-08_2013年" xfId="1347"/>
    <cellStyle name="百_NJ17-34_2011结算单定稿" xfId="1348"/>
    <cellStyle name="差_28四川_2012年年底教育项目调整支出汇总表（程科长）" xfId="1349"/>
    <cellStyle name="差_商品交易所2006--2008年税收_2012年年底教育项目调整支出汇总表（程科长）" xfId="1350"/>
    <cellStyle name="百_NJ09-08_报市长" xfId="1351"/>
    <cellStyle name="百_NJ09-08_汇报姜局2.16" xfId="1352"/>
    <cellStyle name="百_NJ09-08_基金平衡表2.3" xfId="1353"/>
    <cellStyle name="百_NJ09-08_基金平衡表5.8" xfId="1354"/>
    <cellStyle name="百_NJ09-08_人大汇报5.8" xfId="1355"/>
    <cellStyle name="百_NJ09-08_市直提前告知" xfId="1356"/>
    <cellStyle name="百_NJ17-34_市直提前告知_2013年教科文科预算表" xfId="1357"/>
    <cellStyle name="百_NJ09-08_市直提前告知_2013年教科文科预算表" xfId="1358"/>
    <cellStyle name="百_NJ09-08_一审汇总" xfId="1359"/>
    <cellStyle name="百_NJ09-08_一审汇总1.27" xfId="1360"/>
    <cellStyle name="差_河南 缺口县区测算(地方填报)" xfId="1361"/>
    <cellStyle name="百_NJ09-08_增消两税2012" xfId="1362"/>
    <cellStyle name="百_NJ17-34_汇报姜局2.16" xfId="1363"/>
    <cellStyle name="百_NJ17-07" xfId="1364"/>
    <cellStyle name="好_河南 缺口县区测算(地方填报)_2012年年底教育项目调整支出汇总表（程科长）" xfId="1365"/>
    <cellStyle name="百_NJ17-07_2013年" xfId="1366"/>
    <cellStyle name="好_县区合并测算20080423(按照各省比重）_县市旗测算-新科目（含人口规模效应）" xfId="1367"/>
    <cellStyle name="百_NJ17-07_报市长" xfId="1368"/>
    <cellStyle name="百_NJ17-07_汇报姜局2.16" xfId="1369"/>
    <cellStyle name="差_2006年28四川" xfId="1370"/>
    <cellStyle name="百_NJ17-07_基金平衡表2.3" xfId="1371"/>
    <cellStyle name="好_成本差异系数（含人口规模）_2012年年底教育项目调整支出汇总表（程科长）" xfId="1372"/>
    <cellStyle name="百_NJ17-07_基金平衡表5.8" xfId="1373"/>
    <cellStyle name="百_NJ17-07_人大汇报5.8" xfId="1374"/>
    <cellStyle name="百_NJ17-27_报市长" xfId="1375"/>
    <cellStyle name="百_NJ18-39_市直提前告知" xfId="1376"/>
    <cellStyle name="百_NJ17-07_人大汇报5.8_2013年教科文科预算表" xfId="1377"/>
    <cellStyle name="百_NJ18-39_市直提前告知_2013年教科文科预算表" xfId="1378"/>
    <cellStyle name="百_NJ17-07_市直提前告知" xfId="1379"/>
    <cellStyle name="百_NJ17-07_市直提前告知_2013年教科文科预算表" xfId="1380"/>
    <cellStyle name="百_NJ17-07_一审汇总1.27" xfId="1381"/>
    <cellStyle name="百_NJ17-18" xfId="1382"/>
    <cellStyle name="百_NJ17-23" xfId="1383"/>
    <cellStyle name="百_NJ17-08_2011结算单定稿" xfId="1384"/>
    <cellStyle name="好_22湖南" xfId="1385"/>
    <cellStyle name="百_NJ17-08_2013年" xfId="1386"/>
    <cellStyle name="百_NJ17-08_报市长" xfId="1387"/>
    <cellStyle name="百_NJ17-08_汇报姜局2.16" xfId="1388"/>
    <cellStyle name="好_重点民生支出需求测算表社保（农村低保）081112" xfId="1389"/>
    <cellStyle name="百_NJ17-08_基金平衡表2.3" xfId="1390"/>
    <cellStyle name="百_NJ17-08_基金平衡表5.8" xfId="1391"/>
    <cellStyle name="好_03昭通_2012年年底教育项目调整支出汇总表（程科长）" xfId="1392"/>
    <cellStyle name="百_NJ17-08_人大汇报5.8" xfId="1393"/>
    <cellStyle name="好_县市旗测算20080508" xfId="1394"/>
    <cellStyle name="百_NJ17-08_人大汇报5.8_2013年教科文科预算表" xfId="1395"/>
    <cellStyle name="百_NJ17-08_市直提前告知" xfId="1396"/>
    <cellStyle name="百_NJ17-08_市直提前告知_2013年教科文科预算表" xfId="1397"/>
    <cellStyle name="百_NJ17-08_一审汇总" xfId="1398"/>
    <cellStyle name="百_NJ17-11" xfId="1399"/>
    <cellStyle name="百_NJ17-11_2011结算单定稿" xfId="1400"/>
    <cellStyle name="百_NJ17-11_报市长" xfId="1401"/>
    <cellStyle name="百_NJ18-19_增消两税2012" xfId="1402"/>
    <cellStyle name="百_NJ17-11_汇报姜局2.16" xfId="1403"/>
    <cellStyle name="好_20河南(财政部2010年县级基本财力测算数据)" xfId="1404"/>
    <cellStyle name="百_NJ17-11_基金平衡表2.3" xfId="1405"/>
    <cellStyle name="百_NJ18-18_2013年" xfId="1406"/>
    <cellStyle name="百_NJ18-23_2013年" xfId="1407"/>
    <cellStyle name="百_NJ17-11_基金平衡表5.8" xfId="1408"/>
    <cellStyle name="百_NJ17-11_人大汇报5.8" xfId="1409"/>
    <cellStyle name="百_NJ18-17" xfId="1410"/>
    <cellStyle name="百_NJ18-34_市直提前告知" xfId="1411"/>
    <cellStyle name="好_2010.10.30" xfId="1412"/>
    <cellStyle name="百_NJ17-11_人大汇报5.8_2013年教科文科预算表" xfId="1413"/>
    <cellStyle name="百_NJ18-34_市直提前告知_2013年教科文科预算表" xfId="1414"/>
    <cellStyle name="百_NJ17-11_市直提前告知" xfId="1415"/>
    <cellStyle name="百_NJ17-11_市直提前告知_2013年教科文科预算表" xfId="1416"/>
    <cellStyle name="百_NJ17-11_一审汇总" xfId="1417"/>
    <cellStyle name="百_NJ17-11_一审汇总1.27" xfId="1418"/>
    <cellStyle name="差_出口退税核对_2012年年底教育项目调整支出汇总表（程科长）" xfId="1419"/>
    <cellStyle name="百_NJ17-16" xfId="1420"/>
    <cellStyle name="百_NJ17-21" xfId="1421"/>
    <cellStyle name="百_NJ17-16_2011结算单定稿" xfId="1422"/>
    <cellStyle name="百_NJ17-21_2011结算单定稿" xfId="1423"/>
    <cellStyle name="百_NJ17-16_2013年" xfId="1424"/>
    <cellStyle name="百_NJ17-21_2013年" xfId="1425"/>
    <cellStyle name="百_NJ17-25_市直提前告知" xfId="1426"/>
    <cellStyle name="百_NJ17-16_报市长" xfId="1427"/>
    <cellStyle name="百_NJ17-21_报市长" xfId="1428"/>
    <cellStyle name="百_NJ17-16_汇报姜局2.16" xfId="1429"/>
    <cellStyle name="百_NJ17-21_汇报姜局2.16" xfId="1430"/>
    <cellStyle name="百_NJ17-16_基金平衡表2.3" xfId="1431"/>
    <cellStyle name="百_NJ17-21_基金平衡表2.3" xfId="1432"/>
    <cellStyle name="百_NJ17-16_基金平衡表5.8" xfId="1433"/>
    <cellStyle name="百_NJ17-21_基金平衡表5.8" xfId="1434"/>
    <cellStyle name="百_NJ17-16_人大汇报5.8" xfId="1435"/>
    <cellStyle name="百_NJ17-21_人大汇报5.8" xfId="1436"/>
    <cellStyle name="百_NJ17-16_人大汇报5.8_2013年教科文科预算表" xfId="1437"/>
    <cellStyle name="百_NJ17-21_人大汇报5.8_2013年教科文科预算表" xfId="1438"/>
    <cellStyle name="百_NJ17-16_市直提前告知" xfId="1439"/>
    <cellStyle name="百_NJ17-21_市直提前告知" xfId="1440"/>
    <cellStyle name="百_NJ17-16_市直提前告知_2013年教科文科预算表" xfId="1441"/>
    <cellStyle name="百_NJ17-21_市直提前告知_2013年教科文科预算表" xfId="1442"/>
    <cellStyle name="百_NJ18-03_一审汇总" xfId="1443"/>
    <cellStyle name="好_省电力2008年 工作表" xfId="1444"/>
    <cellStyle name="百_NJ17-16_一审汇总" xfId="1445"/>
    <cellStyle name="百_NJ17-21_一审汇总" xfId="1446"/>
    <cellStyle name="差_转移支付" xfId="1447"/>
    <cellStyle name="百_NJ17-16_增消两税2012" xfId="1448"/>
    <cellStyle name="百_NJ17-21_增消两税2012" xfId="1449"/>
    <cellStyle name="百_NJ17-18_2011结算单定稿" xfId="1450"/>
    <cellStyle name="百_NJ17-23_2011结算单定稿" xfId="1451"/>
    <cellStyle name="百_NJ17-47_人大汇报5.8_2013年教科文科预算表" xfId="1452"/>
    <cellStyle name="百_NJ17-18_2013年" xfId="1453"/>
    <cellStyle name="百_NJ17-23_2013年" xfId="1454"/>
    <cellStyle name="百_NJ17-18_报市长" xfId="1455"/>
    <cellStyle name="百_NJ17-23_报市长" xfId="1456"/>
    <cellStyle name="百_NJ17-18_汇报姜局2.16" xfId="1457"/>
    <cellStyle name="百_NJ17-23_汇报姜局2.16" xfId="1458"/>
    <cellStyle name="百_市直提前告知_2013年教科文科预算表" xfId="1459"/>
    <cellStyle name="百_NJ17-18_基金平衡表2.3" xfId="1460"/>
    <cellStyle name="百_NJ17-23_基金平衡表2.3" xfId="1461"/>
    <cellStyle name="百_NJ17-18_基金平衡表5.8" xfId="1462"/>
    <cellStyle name="百_NJ17-23_基金平衡表5.8" xfId="1463"/>
    <cellStyle name="百_NJ17-18_人大汇报5.8_2013年教科文科预算表" xfId="1464"/>
    <cellStyle name="百_NJ17-23_人大汇报5.8_2013年教科文科预算表" xfId="1465"/>
    <cellStyle name="好_2007年中央财政与河南省财政年终决算结算单" xfId="1466"/>
    <cellStyle name="千_NJ09-05_市直提前告知_2013年教科文科预算表" xfId="1467"/>
    <cellStyle name="百_NJ17-18_市直提前告知" xfId="1468"/>
    <cellStyle name="百_NJ17-23_市直提前告知" xfId="1469"/>
    <cellStyle name="百_NJ18-06_2011结算单定稿" xfId="1470"/>
    <cellStyle name="百_NJ18-11_2011结算单定稿" xfId="1471"/>
    <cellStyle name="百_NJ17-18_一审汇总1.27" xfId="1472"/>
    <cellStyle name="百_NJ17-23_一审汇总1.27" xfId="1473"/>
    <cellStyle name="百_NJ17-18_增消两税2012" xfId="1474"/>
    <cellStyle name="百_NJ17-23_增消两税2012" xfId="1475"/>
    <cellStyle name="差_卫生(按照总人口测算）—20080416_不含人员经费系数" xfId="1476"/>
    <cellStyle name="百_NJ17-19" xfId="1477"/>
    <cellStyle name="百_NJ17-62_汇报姜局2.16" xfId="1478"/>
    <cellStyle name="百_NJ17-19_2011结算单定稿" xfId="1479"/>
    <cellStyle name="百_NJ17-19_2013年" xfId="1480"/>
    <cellStyle name="百_NJ17-19_报市长" xfId="1481"/>
    <cellStyle name="好_县市旗测算-新科目（20080627）_不含人员经费系数_2012年年底教育项目调整支出汇总表（程科长）" xfId="1482"/>
    <cellStyle name="百_NJ17-19_基金平衡表2.3" xfId="1483"/>
    <cellStyle name="百_NJ17-19_人大汇报5.8" xfId="1484"/>
    <cellStyle name="差_县市旗测算-新科目（20080626）_县市旗测算-新科目（含人口规模效应）" xfId="1485"/>
    <cellStyle name="百_NJ17-19_人大汇报5.8_2013年教科文科预算表" xfId="1486"/>
    <cellStyle name="百_NJ17-19_一审汇总" xfId="1487"/>
    <cellStyle name="百_NJ17-19_一审汇总1.27" xfId="1488"/>
    <cellStyle name="百_NJ17-19_增消两税2012" xfId="1489"/>
    <cellStyle name="百_NJ17-22" xfId="1490"/>
    <cellStyle name="百_NJ17-22_2011结算单定稿" xfId="1491"/>
    <cellStyle name="好_市辖区测算20080510_2012年年底教育项目调整支出汇总表（程科长）" xfId="1492"/>
    <cellStyle name="百_NJ17-22_2013年" xfId="1493"/>
    <cellStyle name="百_NJ17-22_报市长" xfId="1494"/>
    <cellStyle name="百_NJ17-22_基金平衡表2.3" xfId="1495"/>
    <cellStyle name="百_NJ17-22_人大汇报5.8" xfId="1496"/>
    <cellStyle name="千位分隔 3" xfId="1497"/>
    <cellStyle name="百_NJ17-22_市直提前告知_2013年教科文科预算表" xfId="1498"/>
    <cellStyle name="好_成本差异系数（含人口规模）" xfId="1499"/>
    <cellStyle name="百_NJ17-22_一审汇总1.27" xfId="1500"/>
    <cellStyle name="百_NJ17-25" xfId="1501"/>
    <cellStyle name="百_NJ17-25_2011结算单定稿" xfId="1502"/>
    <cellStyle name="好_分县成本差异系数_不含人员经费系数" xfId="1503"/>
    <cellStyle name="百_NJ17-25_2013年" xfId="1504"/>
    <cellStyle name="百_NJ17-25_报市长" xfId="1505"/>
    <cellStyle name="货_人大汇报5.8" xfId="1506"/>
    <cellStyle name="百_NJ17-25_人大汇报5.8" xfId="1507"/>
    <cellStyle name="常规 13" xfId="1508"/>
    <cellStyle name="百_NJ17-25_人大汇报5.8_2013年教科文科预算表" xfId="1509"/>
    <cellStyle name="百_NJ17-25_市直提前告知_2013年教科文科预算表" xfId="1510"/>
    <cellStyle name="常规 11 2" xfId="1511"/>
    <cellStyle name="好_-市财政局1支出汇总(含预备金、政府)22" xfId="1512"/>
    <cellStyle name="百_NJ17-25_一审汇总1.27" xfId="1513"/>
    <cellStyle name="货_NJ18-15_人大汇报5.8_2013年教科文科预算表" xfId="1514"/>
    <cellStyle name="千位_(人代会用)" xfId="1515"/>
    <cellStyle name="百_NJ17-25_增消两税2012" xfId="1516"/>
    <cellStyle name="百_NJ17-26_2011结算单定稿" xfId="1517"/>
    <cellStyle name="百_NJ17-26_报市长" xfId="1518"/>
    <cellStyle name="百_NJ17-26_基金平衡表2.3" xfId="1519"/>
    <cellStyle name="百_NJ17-26_基金平衡表5.8" xfId="1520"/>
    <cellStyle name="百_NJ17-26_市直提前告知_2013年教科文科预算表" xfId="1521"/>
    <cellStyle name="百_NJ17-26_一审汇总" xfId="1522"/>
    <cellStyle name="差_财力测算2011" xfId="1523"/>
    <cellStyle name="百_NJ17-26_一审汇总1.27" xfId="1524"/>
    <cellStyle name="百_NJ17-26_增消两税2012" xfId="1525"/>
    <cellStyle name="百_NJ17-27_2011结算单定稿" xfId="1526"/>
    <cellStyle name="百_NJ17-27_2013年" xfId="1527"/>
    <cellStyle name="百_NJ17-27_汇报姜局2.16" xfId="1528"/>
    <cellStyle name="差_县市旗测算-新科目（20080626）_不含人员经费系数_2012年年底教育项目调整支出汇总表（程科长）" xfId="1529"/>
    <cellStyle name="百_NJ17-27_基金平衡表2.3" xfId="1530"/>
    <cellStyle name="百_NJ17-27_基金平衡表5.8" xfId="1531"/>
    <cellStyle name="百_NJ17-27_人大汇报5.8_2013年教科文科预算表" xfId="1532"/>
    <cellStyle name="百_NJ17-27_市直提前告知" xfId="1533"/>
    <cellStyle name="百_NJ17-36_2013年" xfId="1534"/>
    <cellStyle name="好_测算结果汇总_2012年年底教育项目调整支出汇总表（程科长）" xfId="1535"/>
    <cellStyle name="百_NJ17-27_市直提前告知_2013年教科文科预算表" xfId="1536"/>
    <cellStyle name="百_NJ17-27_一审汇总" xfId="1537"/>
    <cellStyle name="百_NJ17-27_一审汇总1.27" xfId="1538"/>
    <cellStyle name="差_文体广播事业(按照总人口测算）—20080416_民生政策最低支出需求" xfId="1539"/>
    <cellStyle name="百_NJ17-27_增消两税2012" xfId="1540"/>
    <cellStyle name="百_NJ17-28_2011结算单定稿" xfId="1541"/>
    <cellStyle name="百_NJ17-33_2011结算单定稿" xfId="1542"/>
    <cellStyle name="百_NJ17-28_2013年" xfId="1543"/>
    <cellStyle name="百_NJ17-33_2013年" xfId="1544"/>
    <cellStyle name="百_NJ17-28_报市长" xfId="1545"/>
    <cellStyle name="百_NJ17-33_报市长" xfId="1546"/>
    <cellStyle name="百_NJ17-28_基金平衡表2.3" xfId="1547"/>
    <cellStyle name="百_NJ17-33_基金平衡表2.3" xfId="1548"/>
    <cellStyle name="百_NJ17-28_基金平衡表5.8" xfId="1549"/>
    <cellStyle name="百_NJ17-33_基金平衡表5.8" xfId="1550"/>
    <cellStyle name="百_NJ17-28_人大汇报5.8_2013年教科文科预算表" xfId="1551"/>
    <cellStyle name="百_NJ17-33_人大汇报5.8_2013年教科文科预算表" xfId="1552"/>
    <cellStyle name="百_NJ17-28_市直提前告知" xfId="1553"/>
    <cellStyle name="百_NJ17-33_市直提前告知" xfId="1554"/>
    <cellStyle name="差_农林水和城市维护标准支出20080505－县区合计" xfId="1555"/>
    <cellStyle name="百_NJ17-28_市直提前告知_2013年教科文科预算表" xfId="1556"/>
    <cellStyle name="百_NJ17-33_市直提前告知_2013年教科文科预算表" xfId="1557"/>
    <cellStyle name="百_NJ17-28_一审汇总" xfId="1558"/>
    <cellStyle name="百_NJ17-33_一审汇总" xfId="1559"/>
    <cellStyle name="百_NJ17-28_一审汇总1.27" xfId="1560"/>
    <cellStyle name="百_NJ17-33_一审汇总1.27" xfId="1561"/>
    <cellStyle name="百_NJ17-28_增消两税2012" xfId="1562"/>
    <cellStyle name="百_NJ17-33_增消两税2012" xfId="1563"/>
    <cellStyle name="百_NJ17-34_报市长" xfId="1564"/>
    <cellStyle name="好_安徽 缺口县区测算(地方填报)1_2012年年底教育项目调整支出汇总表（程科长）" xfId="1565"/>
    <cellStyle name="好_行政公检法测算" xfId="1566"/>
    <cellStyle name="百_NJ17-34_基金平衡表5.8" xfId="1567"/>
    <cellStyle name="百_NJ17-34_人大汇报5.8" xfId="1568"/>
    <cellStyle name="百_NJ17-34_一审汇总" xfId="1569"/>
    <cellStyle name="好_人员工资和公用经费3_2012年年底教育项目调整支出汇总表（程科长）" xfId="1570"/>
    <cellStyle name="百_NJ17-34_一审汇总1.27" xfId="1571"/>
    <cellStyle name="百_NJ17-34_增消两税2012" xfId="1572"/>
    <cellStyle name="百_NJ17-35_2013年" xfId="1573"/>
    <cellStyle name="百_NJ17-35_汇报姜局2.16" xfId="1574"/>
    <cellStyle name="百_NJ17-35_基金平衡表2.3" xfId="1575"/>
    <cellStyle name="百_NJ17-35_基金平衡表5.8" xfId="1576"/>
    <cellStyle name="百_NJ17-35_人大汇报5.8_2013年教科文科预算表" xfId="1577"/>
    <cellStyle name="百_NJ17-35_市直提前告知" xfId="1578"/>
    <cellStyle name="百_NJ17-35_市直提前告知_2013年教科文科预算表" xfId="1579"/>
    <cellStyle name="百_NJ17-35_一审汇总" xfId="1580"/>
    <cellStyle name="百_NJ17-35_一审汇总1.27" xfId="1581"/>
    <cellStyle name="百_NJ17-35_增消两税2012" xfId="1582"/>
    <cellStyle name="百_NJ17-36" xfId="1583"/>
    <cellStyle name="百_NJ17-36_2011结算单定稿" xfId="1584"/>
    <cellStyle name="百_NJ17-36_汇报姜局2.16" xfId="1585"/>
    <cellStyle name="百_NJ17-36_基金平衡表2.3" xfId="1586"/>
    <cellStyle name="百_NJ17-47_市直提前告知_2013年教科文科预算表" xfId="1587"/>
    <cellStyle name="百_NJ17-36_人大汇报5.8" xfId="1588"/>
    <cellStyle name="百_NJ17-36_市直提前告知_2013年教科文科预算表" xfId="1589"/>
    <cellStyle name="百_NJ17-36_一审汇总" xfId="1590"/>
    <cellStyle name="百_NJ17-36_一审汇总1.27" xfId="1591"/>
    <cellStyle name="百_NJ17-36_增消两税2012" xfId="1592"/>
    <cellStyle name="百_NJ17-37" xfId="1593"/>
    <cellStyle name="百_NJ17-42" xfId="1594"/>
    <cellStyle name="百_NJ17-37_2011结算单定稿" xfId="1595"/>
    <cellStyle name="百_NJ17-42_2011结算单定稿" xfId="1596"/>
    <cellStyle name="百_NJ17-37_汇报姜局2.16" xfId="1597"/>
    <cellStyle name="百_NJ17-42_汇报姜局2.16" xfId="1598"/>
    <cellStyle name="百_NJ17-37_基金平衡表5.8" xfId="1599"/>
    <cellStyle name="百_NJ17-42_基金平衡表5.8" xfId="1600"/>
    <cellStyle name="百_NJ17-37_人大汇报5.8" xfId="1601"/>
    <cellStyle name="百_NJ17-42_人大汇报5.8" xfId="1602"/>
    <cellStyle name="百_NJ17-37_市直提前告知" xfId="1603"/>
    <cellStyle name="百_NJ17-42_市直提前告知" xfId="1604"/>
    <cellStyle name="货_一审汇总" xfId="1605"/>
    <cellStyle name="百_NJ17-37_市直提前告知_2013年教科文科预算表" xfId="1606"/>
    <cellStyle name="百_NJ17-42_市直提前告知_2013年教科文科预算表" xfId="1607"/>
    <cellStyle name="百_NJ17-37_一审汇总" xfId="1608"/>
    <cellStyle name="百_NJ17-42_一审汇总" xfId="1609"/>
    <cellStyle name="百_NJ17-37_一审汇总1.27" xfId="1610"/>
    <cellStyle name="百_NJ17-42_一审汇总1.27" xfId="1611"/>
    <cellStyle name="百_NJ17-37_增消两税2012" xfId="1612"/>
    <cellStyle name="百_NJ17-42_增消两税2012" xfId="1613"/>
    <cellStyle name="百_NJ17-39_2011结算单定稿" xfId="1614"/>
    <cellStyle name="百_NJ17-39_2013年" xfId="1615"/>
    <cellStyle name="百_NJ17-39_报市长" xfId="1616"/>
    <cellStyle name="百_NJ17-39_汇报姜局2.16" xfId="1617"/>
    <cellStyle name="百_NJ17-39_基金平衡表2.3" xfId="1618"/>
    <cellStyle name="百_NJ17-39_基金平衡表5.8" xfId="1619"/>
    <cellStyle name="差_22湖南_2012年年底教育项目调整支出汇总表（程科长）" xfId="1620"/>
    <cellStyle name="好_530623_2006年县级财政报表附表_2012年年底教育项目调整支出汇总表（程科长）" xfId="1621"/>
    <cellStyle name="百_NJ17-39_人大汇报5.8_2013年教科文科预算表" xfId="1622"/>
    <cellStyle name="差_电力公司增值税划转" xfId="1623"/>
    <cellStyle name="百_NJ17-39_市直提前告知_2013年教科文科预算表" xfId="1624"/>
    <cellStyle name="好_出口退税核对_2012年年底教育项目调整支出汇总表（程科长）" xfId="1625"/>
    <cellStyle name="百_NJ17-39_一审汇总" xfId="1626"/>
    <cellStyle name="百_NJ17-39_一审汇总1.27" xfId="1627"/>
    <cellStyle name="百_NJ17-39_增消两税2012" xfId="1628"/>
    <cellStyle name="百_NJ17-47" xfId="1629"/>
    <cellStyle name="百_NJ17-47_2011结算单定稿" xfId="1630"/>
    <cellStyle name="百_NJ17-47_2013年" xfId="1631"/>
    <cellStyle name="差_缺口县区测算（11.13）" xfId="1632"/>
    <cellStyle name="百_NJ17-47_汇报姜局2.16" xfId="1633"/>
    <cellStyle name="百_NJ17-47_基金平衡表2.3" xfId="1634"/>
    <cellStyle name="差_县市旗测算20080508_不含人员经费系数" xfId="1635"/>
    <cellStyle name="好_12滨州_2012年年底教育项目调整支出汇总表（程科长）" xfId="1636"/>
    <cellStyle name="百_NJ17-47_基金平衡表5.8" xfId="1637"/>
    <cellStyle name="好_2009年省与市县结算（最终）" xfId="1638"/>
    <cellStyle name="千_NJ17-06_基金平衡表2.3" xfId="1639"/>
    <cellStyle name="百_NJ17-47_市直提前告知" xfId="1640"/>
    <cellStyle name="百_NJ17-47_一审汇总" xfId="1641"/>
    <cellStyle name="好_2012年市本级基建预算（草案）20120128" xfId="1642"/>
    <cellStyle name="百_NJ17-47_一审汇总1.27" xfId="1643"/>
    <cellStyle name="百_NJ17-54" xfId="1644"/>
    <cellStyle name="差_卫生(按照总人口测算）—20080416" xfId="1645"/>
    <cellStyle name="千_增消两税2012" xfId="1646"/>
    <cellStyle name="百_NJ17-54_2011结算单定稿" xfId="1647"/>
    <cellStyle name="百_NJ17-54_2013年" xfId="1648"/>
    <cellStyle name="百_NJ17-54_报市长" xfId="1649"/>
    <cellStyle name="差_农林水和城市维护标准支出20080505－县区合计_县市旗测算-新科目（含人口规模效应）" xfId="1650"/>
    <cellStyle name="百_NJ17-54_汇报姜局2.16" xfId="1651"/>
    <cellStyle name="百_NJ17-54_基金平衡表2.3" xfId="1652"/>
    <cellStyle name="百_NJ17-54_基金平衡表5.8" xfId="1653"/>
    <cellStyle name="差_汇总表4_2012年年底教育项目调整支出汇总表（程科长）" xfId="1654"/>
    <cellStyle name="百_NJ17-54_人大汇报5.8_2013年教科文科预算表" xfId="1655"/>
    <cellStyle name="百_NJ17-54_市直提前告知" xfId="1656"/>
    <cellStyle name="百_NJ17-54_市直提前告知_2013年教科文科预算表" xfId="1657"/>
    <cellStyle name="百_NJ17-54_一审汇总" xfId="1658"/>
    <cellStyle name="好_2007一般预算支出口径剔除表_2012年年底教育项目调整支出汇总表（程科长）" xfId="1659"/>
    <cellStyle name="百_NJ17-54_增消两税2012" xfId="1660"/>
    <cellStyle name="百_NJ17-60_2011结算单定稿" xfId="1661"/>
    <cellStyle name="差_2011年财力预测3.14" xfId="1662"/>
    <cellStyle name="百_NJ17-60_报市长" xfId="1663"/>
    <cellStyle name="百_NJ17-60_基金平衡表2.3" xfId="1664"/>
    <cellStyle name="百_NJ17-60_基金平衡表5.8" xfId="1665"/>
    <cellStyle name="差_市辖区测算-新科目（20080626）_县市旗测算-新科目（含人口规模效应）" xfId="1666"/>
    <cellStyle name="百_NJ17-60_人大汇报5.8" xfId="1667"/>
    <cellStyle name="百_NJ17-60_人大汇报5.8_2013年教科文科预算表" xfId="1668"/>
    <cellStyle name="百_NJ17-60_市直提前告知" xfId="1669"/>
    <cellStyle name="百_NJ17-60_一审汇总" xfId="1670"/>
    <cellStyle name="好_市辖区测算-新科目（20080626）_2012年年底教育项目调整支出汇总表（程科长）" xfId="1671"/>
    <cellStyle name="百_NJ17-60_增消两税2012" xfId="1672"/>
    <cellStyle name="百_NJ17-62" xfId="1673"/>
    <cellStyle name="百_NJ17-62_2011结算单定稿" xfId="1674"/>
    <cellStyle name="百_NJ17-62_报市长" xfId="1675"/>
    <cellStyle name="百_NJ17-62_基金平衡表2.3" xfId="1676"/>
    <cellStyle name="百_NJ17-62_基金平衡表5.8" xfId="1677"/>
    <cellStyle name="百_NJ17-62_人大汇报5.8_2013年教科文科预算表" xfId="1678"/>
    <cellStyle name="百_NJ17-62_一审汇总" xfId="1679"/>
    <cellStyle name="百_NJ17-62_一审汇总1.27" xfId="1680"/>
    <cellStyle name="百_NJ17-62_增消两税2012" xfId="1681"/>
    <cellStyle name="百_NJ18-01_2011结算单定稿" xfId="1682"/>
    <cellStyle name="百_NJ18-01_2013年" xfId="1683"/>
    <cellStyle name="百_NJ18-01_基金平衡表5.8" xfId="1684"/>
    <cellStyle name="百_NJ18-01_人大汇报5.8" xfId="1685"/>
    <cellStyle name="百_NJ18-01_人大汇报5.8_2013年教科文科预算表" xfId="1686"/>
    <cellStyle name="百_NJ18-01_市直提前告知" xfId="1687"/>
    <cellStyle name="好_自行调整差异系数顺序" xfId="1688"/>
    <cellStyle name="百_NJ18-01_市直提前告知_2013年教科文科预算表" xfId="1689"/>
    <cellStyle name="百_NJ18-01_一审汇总" xfId="1690"/>
    <cellStyle name="百_NJ18-01_一审汇总1.27" xfId="1691"/>
    <cellStyle name="百_NJ18-01_增消两税2012" xfId="1692"/>
    <cellStyle name="百_NJ18-02" xfId="1693"/>
    <cellStyle name="百_NJ18-02_2011结算单定稿" xfId="1694"/>
    <cellStyle name="百_NJ18-02_2013年" xfId="1695"/>
    <cellStyle name="百_NJ18-02_报市长" xfId="1696"/>
    <cellStyle name="百_NJ18-02_汇报姜局2.16" xfId="1697"/>
    <cellStyle name="百_NJ18-02_基金平衡表2.3" xfId="1698"/>
    <cellStyle name="千_2011结算单定稿" xfId="1699"/>
    <cellStyle name="百_NJ18-02_基金平衡表5.8" xfId="1700"/>
    <cellStyle name="百_NJ18-02_人大汇报5.8" xfId="1701"/>
    <cellStyle name="百_NJ18-02_市直提前告知_2013年教科文科预算表" xfId="1702"/>
    <cellStyle name="百_NJ18-02_一审汇总" xfId="1703"/>
    <cellStyle name="百_NJ18-02_一审汇总1.27" xfId="1704"/>
    <cellStyle name="好_省属监狱人员级别表(驻外)" xfId="1705"/>
    <cellStyle name="百_NJ18-02_增消两税2012" xfId="1706"/>
    <cellStyle name="百_NJ18-03" xfId="1707"/>
    <cellStyle name="百_NJ18-03_2011结算单定稿" xfId="1708"/>
    <cellStyle name="好_复件 复件 2010年预算表格－2010-03-26-（含表间 公式）" xfId="1709"/>
    <cellStyle name="好_平邑_2012年年底教育项目调整支出汇总表（程科长）" xfId="1710"/>
    <cellStyle name="百_NJ18-03_2013年" xfId="1711"/>
    <cellStyle name="百_NJ18-03_报市长" xfId="1712"/>
    <cellStyle name="好_行政(燃修费)_不含人员经费系数_2012年年底教育项目调整支出汇总表（程科长）" xfId="1713"/>
    <cellStyle name="百_NJ18-03_汇报姜局2.16" xfId="1714"/>
    <cellStyle name="百_NJ18-03_基金平衡表2.3" xfId="1715"/>
    <cellStyle name="百_NJ18-03_人大汇报5.8" xfId="1716"/>
    <cellStyle name="百_NJ18-03_人大汇报5.8_2013年教科文科预算表" xfId="1717"/>
    <cellStyle name="百_NJ18-03_市直提前告知_2013年教科文科预算表" xfId="1718"/>
    <cellStyle name="百_NJ18-03_增消两税2012" xfId="1719"/>
    <cellStyle name="差_成本差异系数（含人口规模）" xfId="1720"/>
    <cellStyle name="百_NJ18-04" xfId="1721"/>
    <cellStyle name="百_NJ18-04_2011结算单定稿" xfId="1722"/>
    <cellStyle name="百_NJ18-34" xfId="1723"/>
    <cellStyle name="差_行政增资" xfId="1724"/>
    <cellStyle name="百_NJ18-04_2013年" xfId="1725"/>
    <cellStyle name="百_NJ18-17_基金平衡表2.3" xfId="1726"/>
    <cellStyle name="好_财力测算2011_2012年年底教育项目调整支出汇总表（程科长）" xfId="1727"/>
    <cellStyle name="百_NJ18-04_报市长" xfId="1728"/>
    <cellStyle name="百_NJ18-04_汇报姜局2.16" xfId="1729"/>
    <cellStyle name="货_NJ18-15_人大汇报5.8" xfId="1730"/>
    <cellStyle name="百_NJ18-04_基金平衡表2.3" xfId="1731"/>
    <cellStyle name="千_人大汇报5.8_2013年教科文科预算表" xfId="1732"/>
    <cellStyle name="百_NJ18-04_人大汇报5.8" xfId="1733"/>
    <cellStyle name="百_NJ18-04_市直提前告知" xfId="1734"/>
    <cellStyle name="百_NJ18-04_市直提前告知_2013年教科文科预算表" xfId="1735"/>
    <cellStyle name="百_NJ18-04_一审汇总1.27" xfId="1736"/>
    <cellStyle name="差_其他部门(按照总人口测算）—20080416_县市旗测算-新科目（含人口规模效应）_2012年年底教育项目调整支出汇总表（程科长）" xfId="1737"/>
    <cellStyle name="百_NJ18-05" xfId="1738"/>
    <cellStyle name="百_NJ18-10" xfId="1739"/>
    <cellStyle name="百_NJ18-05_2013年" xfId="1740"/>
    <cellStyle name="百_NJ18-10_2013年" xfId="1741"/>
    <cellStyle name="百_NJ18-05_报市长" xfId="1742"/>
    <cellStyle name="百_NJ18-10_报市长" xfId="1743"/>
    <cellStyle name="百_NJ18-05_汇报姜局2.16" xfId="1744"/>
    <cellStyle name="百_NJ18-10_汇报姜局2.16" xfId="1745"/>
    <cellStyle name="差_县市旗测算-新科目（20080627）_2012年年底教育项目调整支出汇总表（程科长）" xfId="1746"/>
    <cellStyle name="百_NJ18-05_基金平衡表5.8" xfId="1747"/>
    <cellStyle name="百_NJ18-10_基金平衡表5.8" xfId="1748"/>
    <cellStyle name="百_NJ18-05_人大汇报5.8" xfId="1749"/>
    <cellStyle name="百_NJ18-10_人大汇报5.8" xfId="1750"/>
    <cellStyle name="百_NJ18-05_人大汇报5.8_2013年教科文科预算表" xfId="1751"/>
    <cellStyle name="百_NJ18-10_人大汇报5.8_2013年教科文科预算表" xfId="1752"/>
    <cellStyle name="百_NJ18-05_市直提前告知_2013年教科文科预算表" xfId="1753"/>
    <cellStyle name="百_NJ18-10_市直提前告知_2013年教科文科预算表" xfId="1754"/>
    <cellStyle name="百_NJ18-05_一审汇总" xfId="1755"/>
    <cellStyle name="百_NJ18-10_一审汇总" xfId="1756"/>
    <cellStyle name="百_NJ18-06" xfId="1757"/>
    <cellStyle name="百_NJ18-11" xfId="1758"/>
    <cellStyle name="百_NJ18-06_报市长" xfId="1759"/>
    <cellStyle name="百_NJ18-11_报市长" xfId="1760"/>
    <cellStyle name="百_NJ18-06_汇报姜局2.16" xfId="1761"/>
    <cellStyle name="百_NJ18-11_汇报姜局2.16" xfId="1762"/>
    <cellStyle name="百_NJ18-06_基金平衡表5.8" xfId="1763"/>
    <cellStyle name="百_NJ18-11_基金平衡表5.8" xfId="1764"/>
    <cellStyle name="百_NJ18-06_人大汇报5.8" xfId="1765"/>
    <cellStyle name="百_NJ18-11_人大汇报5.8" xfId="1766"/>
    <cellStyle name="百_NJ18-06_人大汇报5.8_2013年教科文科预算表" xfId="1767"/>
    <cellStyle name="百_NJ18-11_人大汇报5.8_2013年教科文科预算表" xfId="1768"/>
    <cellStyle name="差_第一部分：综合全_2012年年底教育项目调整支出汇总表（程科长）" xfId="1769"/>
    <cellStyle name="百_NJ18-06_市直提前告知" xfId="1770"/>
    <cellStyle name="百_NJ18-11_市直提前告知" xfId="1771"/>
    <cellStyle name="百_NJ18-06_市直提前告知_2013年教科文科预算表" xfId="1772"/>
    <cellStyle name="百_NJ18-11_市直提前告知_2013年教科文科预算表" xfId="1773"/>
    <cellStyle name="百_NJ18-06_一审汇总1.27" xfId="1774"/>
    <cellStyle name="百_NJ18-11_一审汇总1.27" xfId="1775"/>
    <cellStyle name="百_NJ18-06_增消两税2012" xfId="1776"/>
    <cellStyle name="百_NJ18-11_增消两税2012" xfId="1777"/>
    <cellStyle name="百_NJ18-07_2013年" xfId="1778"/>
    <cellStyle name="百_NJ18-12_2013年" xfId="1779"/>
    <cellStyle name="差_2009年省与市县结算（最终）" xfId="1780"/>
    <cellStyle name="差_纺织_2012年年底教育项目调整支出汇总表（程科长）" xfId="1781"/>
    <cellStyle name="百_NJ18-07_汇报姜局2.16" xfId="1782"/>
    <cellStyle name="百_NJ18-12_汇报姜局2.16" xfId="1783"/>
    <cellStyle name="百_NJ18-07_基金平衡表2.3" xfId="1784"/>
    <cellStyle name="百_NJ18-12_基金平衡表2.3" xfId="1785"/>
    <cellStyle name="百_NJ18-07_基金平衡表5.8" xfId="1786"/>
    <cellStyle name="百_NJ18-12_基金平衡表5.8" xfId="1787"/>
    <cellStyle name="百_NJ18-07_人大汇报5.8" xfId="1788"/>
    <cellStyle name="百_NJ18-12_人大汇报5.8" xfId="1789"/>
    <cellStyle name="百_NJ18-07_人大汇报5.8_2013年教科文科预算表" xfId="1790"/>
    <cellStyle name="百_NJ18-12_人大汇报5.8_2013年教科文科预算表" xfId="1791"/>
    <cellStyle name="百_NJ18-07_市直提前告知" xfId="1792"/>
    <cellStyle name="百_NJ18-12_市直提前告知" xfId="1793"/>
    <cellStyle name="百_NJ18-07_市直提前告知_2013年教科文科预算表" xfId="1794"/>
    <cellStyle name="百_NJ18-12_市直提前告知_2013年教科文科预算表" xfId="1795"/>
    <cellStyle name="百_NJ18-38_人大汇报5.8" xfId="1796"/>
    <cellStyle name="百_NJ18-43_人大汇报5.8" xfId="1797"/>
    <cellStyle name="千_NJ09-05_增消两税2012" xfId="1798"/>
    <cellStyle name="千_NJ17-26_汇报姜局2.16" xfId="1799"/>
    <cellStyle name="百_NJ18-07_一审汇总" xfId="1800"/>
    <cellStyle name="百_NJ18-12_一审汇总" xfId="1801"/>
    <cellStyle name="百_NJ18-07_一审汇总1.27" xfId="1802"/>
    <cellStyle name="百_NJ18-12_一审汇总1.27" xfId="1803"/>
    <cellStyle name="好_2010结算单定稿_2012年年底教育项目调整支出汇总表（程科长）" xfId="1804"/>
    <cellStyle name="百_NJ18-08_2011结算单定稿" xfId="1805"/>
    <cellStyle name="百_NJ18-13_2011结算单定稿" xfId="1806"/>
    <cellStyle name="百_NJ18-08_2013年" xfId="1807"/>
    <cellStyle name="百_NJ18-13_2013年" xfId="1808"/>
    <cellStyle name="百_NJ18-08_报市长" xfId="1809"/>
    <cellStyle name="百_NJ18-13_报市长" xfId="1810"/>
    <cellStyle name="差_2008年市与各县(区)年终决算结算单(草案)" xfId="1811"/>
    <cellStyle name="百_NJ18-08_汇报姜局2.16" xfId="1812"/>
    <cellStyle name="百_NJ18-13_汇报姜局2.16" xfId="1813"/>
    <cellStyle name="百_NJ18-08_人大汇报5.8" xfId="1814"/>
    <cellStyle name="百_NJ18-13_人大汇报5.8" xfId="1815"/>
    <cellStyle name="百_NJ18-08_人大汇报5.8_2013年教科文科预算表" xfId="1816"/>
    <cellStyle name="百_NJ18-13_人大汇报5.8_2013年教科文科预算表" xfId="1817"/>
    <cellStyle name="差_410927000_台前县_2012年年底教育项目调整支出汇总表（程科长）" xfId="1818"/>
    <cellStyle name="百_NJ18-08_市直提前告知" xfId="1819"/>
    <cellStyle name="百_NJ18-13_市直提前告知" xfId="1820"/>
    <cellStyle name="百_NJ18-08_一审汇总" xfId="1821"/>
    <cellStyle name="百_NJ18-13_一审汇总" xfId="1822"/>
    <cellStyle name="差_2006年34青海" xfId="1823"/>
    <cellStyle name="差_2012年市本级基建预算（草案）_2012年年底教育项目调整支出汇总表（程科长）" xfId="1824"/>
    <cellStyle name="百_NJ18-08_一审汇总1.27" xfId="1825"/>
    <cellStyle name="百_NJ18-13_一审汇总1.27" xfId="1826"/>
    <cellStyle name="百_NJ18-08_增消两税2012" xfId="1827"/>
    <cellStyle name="百_NJ18-13_增消两税2012" xfId="1828"/>
    <cellStyle name="百_NJ18-09" xfId="1829"/>
    <cellStyle name="百_NJ18-14" xfId="1830"/>
    <cellStyle name="百_NJ18-09_2011结算单定稿" xfId="1831"/>
    <cellStyle name="百_NJ18-14_2011结算单定稿" xfId="1832"/>
    <cellStyle name="百_NJ18-09_2013年" xfId="1833"/>
    <cellStyle name="百_NJ18-14_2013年" xfId="1834"/>
    <cellStyle name="百_NJ18-09_报市长" xfId="1835"/>
    <cellStyle name="百_NJ18-14_报市长" xfId="1836"/>
    <cellStyle name="百_NJ18-09_汇报姜局2.16" xfId="1837"/>
    <cellStyle name="百_NJ18-14_汇报姜局2.16" xfId="1838"/>
    <cellStyle name="百_NJ18-09_基金平衡表2.3" xfId="1839"/>
    <cellStyle name="百_NJ18-14_基金平衡表2.3" xfId="1840"/>
    <cellStyle name="差_2012年市本级基建预算（草案）20120128_2012年年底教育项目调整支出汇总表（程科长）" xfId="1841"/>
    <cellStyle name="百_NJ18-09_基金平衡表5.8" xfId="1842"/>
    <cellStyle name="百_NJ18-14_基金平衡表5.8" xfId="1843"/>
    <cellStyle name="百_NJ18-09_人大汇报5.8_2013年教科文科预算表" xfId="1844"/>
    <cellStyle name="百_NJ18-14_人大汇报5.8_2013年教科文科预算表" xfId="1845"/>
    <cellStyle name="百_NJ18-09_市直提前告知" xfId="1846"/>
    <cellStyle name="百_NJ18-14_市直提前告知" xfId="1847"/>
    <cellStyle name="百_NJ18-09_市直提前告知_2013年教科文科预算表" xfId="1848"/>
    <cellStyle name="百_NJ18-14_市直提前告知_2013年教科文科预算表" xfId="1849"/>
    <cellStyle name="好_县市旗测算-新科目（20080626）" xfId="1850"/>
    <cellStyle name="百_NJ18-09_一审汇总" xfId="1851"/>
    <cellStyle name="百_NJ18-14_一审汇总" xfId="1852"/>
    <cellStyle name="百_NJ18-09_增消两税2012" xfId="1853"/>
    <cellStyle name="百_NJ18-14_增消两税2012" xfId="1854"/>
    <cellStyle name="百_NJ18-17_2011结算单定稿" xfId="1855"/>
    <cellStyle name="百_NJ18-17_2013年" xfId="1856"/>
    <cellStyle name="差_津补贴保障测算（2010.3.19）_2012年年底教育项目调整支出汇总表（程科长）" xfId="1857"/>
    <cellStyle name="好_2009年市与各县(市、区)年终决算结算单(草案)定稿" xfId="1858"/>
    <cellStyle name="百_NJ18-17_报市长" xfId="1859"/>
    <cellStyle name="百_NJ18-17_汇报姜局2.16" xfId="1860"/>
    <cellStyle name="百_NJ18-17_人大汇报5.8" xfId="1861"/>
    <cellStyle name="千_NJ18-15" xfId="1862"/>
    <cellStyle name="百_NJ18-17_市直提前告知" xfId="1863"/>
    <cellStyle name="百_NJ18-17_市直提前告知_2013年教科文科预算表" xfId="1864"/>
    <cellStyle name="百_NJ18-17_一审汇总" xfId="1865"/>
    <cellStyle name="百_NJ18-18" xfId="1866"/>
    <cellStyle name="百_NJ18-23" xfId="1867"/>
    <cellStyle name="百_NJ18-18_2011结算单定稿" xfId="1868"/>
    <cellStyle name="百_NJ18-23_2011结算单定稿" xfId="1869"/>
    <cellStyle name="百_NJ18-18_报市长" xfId="1870"/>
    <cellStyle name="百_NJ18-23_报市长" xfId="1871"/>
    <cellStyle name="千_汇报姜局2.16" xfId="1872"/>
    <cellStyle name="百_NJ18-18_汇报姜局2.16" xfId="1873"/>
    <cellStyle name="百_NJ18-23_汇报姜局2.16" xfId="1874"/>
    <cellStyle name="百_NJ18-18_基金平衡表5.8" xfId="1875"/>
    <cellStyle name="百_NJ18-23_基金平衡表5.8" xfId="1876"/>
    <cellStyle name="好_城建部门_2012年年底教育项目调整支出汇总表（程科长）" xfId="1877"/>
    <cellStyle name="百_NJ18-18_人大汇报5.8" xfId="1878"/>
    <cellStyle name="百_NJ18-23_人大汇报5.8" xfId="1879"/>
    <cellStyle name="烹拳_ +Foil &amp; -FOIL &amp; PAPER" xfId="1880"/>
    <cellStyle name="千_NJ17-24_汇报姜局2.16" xfId="1881"/>
    <cellStyle name="百_NJ18-18_人大汇报5.8_2013年教科文科预算表" xfId="1882"/>
    <cellStyle name="百_NJ18-23_人大汇报5.8_2013年教科文科预算表" xfId="1883"/>
    <cellStyle name="差_附表" xfId="1884"/>
    <cellStyle name="百_NJ18-18_市直提前告知_2013年教科文科预算表" xfId="1885"/>
    <cellStyle name="百_NJ18-23_市直提前告知_2013年教科文科预算表" xfId="1886"/>
    <cellStyle name="差_批复汇总表（调整后）" xfId="1887"/>
    <cellStyle name="百_NJ18-18_一审汇总" xfId="1888"/>
    <cellStyle name="百_NJ18-23_一审汇总" xfId="1889"/>
    <cellStyle name="百_NJ18-18_一审汇总1.27" xfId="1890"/>
    <cellStyle name="百_NJ18-23_一审汇总1.27" xfId="1891"/>
    <cellStyle name="差_县市旗测算-新科目（20080627）_不含人员经费系数_2012年年底教育项目调整支出汇总表（程科长）" xfId="1892"/>
    <cellStyle name="百_NJ18-19" xfId="1893"/>
    <cellStyle name="百_NJ18-19_报市长" xfId="1894"/>
    <cellStyle name="差_22湖南" xfId="1895"/>
    <cellStyle name="好_530623_2006年县级财政报表附表" xfId="1896"/>
    <cellStyle name="百_NJ18-19_汇报姜局2.16" xfId="1897"/>
    <cellStyle name="好_汇总表_2012年年底教育项目调整支出汇总表（程科长）" xfId="1898"/>
    <cellStyle name="百_NJ18-19_基金平衡表2.3" xfId="1899"/>
    <cellStyle name="百_NJ18-19_基金平衡表5.8" xfId="1900"/>
    <cellStyle name="百_NJ18-19_人大汇报5.8" xfId="1901"/>
    <cellStyle name="差_教育(按照总人口测算）—20080416" xfId="1902"/>
    <cellStyle name="百_NJ18-19_人大汇报5.8_2013年教科文科预算表" xfId="1903"/>
    <cellStyle name="百_NJ18-19_市直提前告知" xfId="1904"/>
    <cellStyle name="百_NJ18-19_市直提前告知_2013年教科文科预算表" xfId="1905"/>
    <cellStyle name="百_NJ18-19_一审汇总" xfId="1906"/>
    <cellStyle name="百_NJ18-19_一审汇总1.27" xfId="1907"/>
    <cellStyle name="百_NJ18-21" xfId="1908"/>
    <cellStyle name="百_NJ18-21_2011结算单定稿" xfId="1909"/>
    <cellStyle name="百_NJ18-21_2013年" xfId="1910"/>
    <cellStyle name="百_NJ18-21_报市长" xfId="1911"/>
    <cellStyle name="百_NJ18-21_汇报姜局2.16" xfId="1912"/>
    <cellStyle name="百_NJ18-21_基金平衡表2.3" xfId="1913"/>
    <cellStyle name="百_NJ18-21_基金平衡表5.8" xfId="1914"/>
    <cellStyle name="百_NJ18-21_市直提前告知" xfId="1915"/>
    <cellStyle name="百_NJ18-21_市直提前告知_2013年教科文科预算表" xfId="1916"/>
    <cellStyle name="差_缺口县区测算" xfId="1917"/>
    <cellStyle name="百_NJ18-21_一审汇总" xfId="1918"/>
    <cellStyle name="百_NJ18-21_一审汇总1.27" xfId="1919"/>
    <cellStyle name="百_NJ18-21_增消两税2012" xfId="1920"/>
    <cellStyle name="好_2010结算单0530" xfId="1921"/>
    <cellStyle name="好_县区合并测算20080421" xfId="1922"/>
    <cellStyle name="百_NJ18-27" xfId="1923"/>
    <cellStyle name="百_NJ18-32" xfId="1924"/>
    <cellStyle name="百_NJ18-27_2011结算单定稿" xfId="1925"/>
    <cellStyle name="百_NJ18-32_2011结算单定稿" xfId="1926"/>
    <cellStyle name="百_NJ18-27_报市长" xfId="1927"/>
    <cellStyle name="百_NJ18-32_报市长" xfId="1928"/>
    <cellStyle name="好_20 2007年河南结算单_2012年年底教育项目调整支出汇总表（程科长）" xfId="1929"/>
    <cellStyle name="百_NJ18-27_基金平衡表2.3" xfId="1930"/>
    <cellStyle name="百_NJ18-32_基金平衡表2.3" xfId="1931"/>
    <cellStyle name="百_NJ18-27_基金平衡表5.8" xfId="1932"/>
    <cellStyle name="百_NJ18-32_基金平衡表5.8" xfId="1933"/>
    <cellStyle name="百_NJ18-27_人大汇报5.8_2013年教科文科预算表" xfId="1934"/>
    <cellStyle name="百_NJ18-32_人大汇报5.8_2013年教科文科预算表" xfId="1935"/>
    <cellStyle name="常规 2 5 2" xfId="1936"/>
    <cellStyle name="百_NJ18-27_市直提前告知" xfId="1937"/>
    <cellStyle name="百_NJ18-32_市直提前告知" xfId="1938"/>
    <cellStyle name="百_NJ18-27_市直提前告知_2013年教科文科预算表" xfId="1939"/>
    <cellStyle name="百_NJ18-32_市直提前告知_2013年教科文科预算表" xfId="1940"/>
    <cellStyle name="百_NJ18-27_一审汇总" xfId="1941"/>
    <cellStyle name="百_NJ18-32_一审汇总" xfId="1942"/>
    <cellStyle name="好_行政公检法测算_县市旗测算-新科目（含人口规模效应）_2012年年底教育项目调整支出汇总表（程科长）" xfId="1943"/>
    <cellStyle name="百_NJ18-27_一审汇总1.27" xfId="1944"/>
    <cellStyle name="百_NJ18-32_一审汇总1.27" xfId="1945"/>
    <cellStyle name="百_NJ18-27_增消两税2012" xfId="1946"/>
    <cellStyle name="百_NJ18-32_增消两税2012" xfId="1947"/>
    <cellStyle name="百_NJ18-33" xfId="1948"/>
    <cellStyle name="百_NJ18-33_2011结算单定稿" xfId="1949"/>
    <cellStyle name="百_NJ18-33_报市长" xfId="1950"/>
    <cellStyle name="百_NJ18-33_汇报姜局2.16" xfId="1951"/>
    <cellStyle name="好_M01-2(州市补助收入)" xfId="1952"/>
    <cellStyle name="百_NJ18-33_基金平衡表2.3" xfId="1953"/>
    <cellStyle name="百_NJ18-33_人大汇报5.8" xfId="1954"/>
    <cellStyle name="百_NJ18-33_人大汇报5.8_2013年教科文科预算表" xfId="1955"/>
    <cellStyle name="百_NJ18-33_市直提前告知" xfId="1956"/>
    <cellStyle name="百_NJ18-33_市直提前告知_2013年教科文科预算表" xfId="1957"/>
    <cellStyle name="好_一般预算支出口径剔除表_2012年年底教育项目调整支出汇总表（程科长）" xfId="1958"/>
    <cellStyle name="百_NJ18-33_一审汇总" xfId="1959"/>
    <cellStyle name="百_NJ18-33_增消两税2012" xfId="1960"/>
    <cellStyle name="未定义" xfId="1961"/>
    <cellStyle name="百_NJ18-34_2013年" xfId="1962"/>
    <cellStyle name="好_成本差异系数" xfId="1963"/>
    <cellStyle name="百_NJ18-34_报市长" xfId="1964"/>
    <cellStyle name="百_NJ18-34_汇报姜局2.16" xfId="1965"/>
    <cellStyle name="百_NJ18-34_一审汇总" xfId="1966"/>
    <cellStyle name="差_0502通海县" xfId="1967"/>
    <cellStyle name="百_NJ18-34_一审汇总1.27" xfId="1968"/>
    <cellStyle name="百_NJ18-34_增消两税2012" xfId="1969"/>
    <cellStyle name="百_NJ18-38" xfId="1970"/>
    <cellStyle name="百_NJ18-43" xfId="1971"/>
    <cellStyle name="百_NJ18-38_2011结算单定稿" xfId="1972"/>
    <cellStyle name="百_NJ18-43_2011结算单定稿" xfId="1973"/>
    <cellStyle name="百_NJ18-38_2013年" xfId="1974"/>
    <cellStyle name="百_NJ18-43_2013年" xfId="1975"/>
    <cellStyle name="差_汇总表" xfId="1976"/>
    <cellStyle name="百_NJ18-38_报市长" xfId="1977"/>
    <cellStyle name="百_NJ18-43_报市长" xfId="1978"/>
    <cellStyle name="好_津补贴保障测算（2010.3.19）_2012年年底教育项目调整支出汇总表（程科长）" xfId="1979"/>
    <cellStyle name="百_NJ18-38_汇报姜局2.16" xfId="1980"/>
    <cellStyle name="百_NJ18-43_汇报姜局2.16" xfId="1981"/>
    <cellStyle name="百_NJ18-38_基金平衡表2.3" xfId="1982"/>
    <cellStyle name="百_NJ18-43_基金平衡表2.3" xfId="1983"/>
    <cellStyle name="差_2008计算资料（8月11日终稿）" xfId="1984"/>
    <cellStyle name="百_NJ18-38_基金平衡表5.8" xfId="1985"/>
    <cellStyle name="百_NJ18-43_基金平衡表5.8" xfId="1986"/>
    <cellStyle name="百_NJ18-38_人大汇报5.8_2013年教科文科预算表" xfId="1987"/>
    <cellStyle name="百_NJ18-43_人大汇报5.8_2013年教科文科预算表" xfId="1988"/>
    <cellStyle name="百_NJ18-38_市直提前告知" xfId="1989"/>
    <cellStyle name="百_NJ18-43_市直提前告知" xfId="1990"/>
    <cellStyle name="百_NJ18-38_一审汇总" xfId="1991"/>
    <cellStyle name="百_NJ18-43_一审汇总" xfId="1992"/>
    <cellStyle name="百_NJ18-38_一审汇总1.27" xfId="1993"/>
    <cellStyle name="百_NJ18-43_一审汇总1.27" xfId="1994"/>
    <cellStyle name="好_文体广播事业(按照总人口测算）—20080416_不含人员经费系数_2012年年底教育项目调整支出汇总表（程科长）" xfId="1995"/>
    <cellStyle name="百_NJ18-38_增消两税2012" xfId="1996"/>
    <cellStyle name="百_NJ18-43_增消两税2012" xfId="1997"/>
    <cellStyle name="百_NJ18-39" xfId="1998"/>
    <cellStyle name="百_NJ18-39_2013年" xfId="1999"/>
    <cellStyle name="百_NJ18-39_报市长" xfId="2000"/>
    <cellStyle name="好_1110洱源县_2012年年底教育项目调整支出汇总表（程科长）" xfId="2001"/>
    <cellStyle name="百_NJ18-39_汇报姜局2.16" xfId="2002"/>
    <cellStyle name="差_文体广播事业(按照总人口测算）—20080416_2012年年底教育项目调整支出汇总表（程科长）" xfId="2003"/>
    <cellStyle name="百_NJ18-39_基金平衡表5.8" xfId="2004"/>
    <cellStyle name="常规 4" xfId="2005"/>
    <cellStyle name="千_NJ17-06_人大汇报5.8" xfId="2006"/>
    <cellStyle name="百_NJ18-39_人大汇报5.8" xfId="2007"/>
    <cellStyle name="百_NJ18-39_人大汇报5.8_2013年教科文科预算表" xfId="2008"/>
    <cellStyle name="差_行政(燃修费)_不含人员经费系数_2012年年底教育项目调整支出汇总表（程科长）" xfId="2009"/>
    <cellStyle name="百_NJ18-39_一审汇总" xfId="2010"/>
    <cellStyle name="百_NJ18-39_一审汇总1.27" xfId="2011"/>
    <cellStyle name="差_检验表" xfId="2012"/>
    <cellStyle name="百_NJ18-39_增消两税2012" xfId="2013"/>
    <cellStyle name="百_报市长" xfId="2014"/>
    <cellStyle name="好_县市旗测算-新科目（20080627）_县市旗测算-新科目（含人口规模效应）" xfId="2015"/>
    <cellStyle name="百_封面" xfId="2016"/>
    <cellStyle name="百_封面_2013年" xfId="2017"/>
    <cellStyle name="百_封面_报市长" xfId="2018"/>
    <cellStyle name="百_封面_汇报姜局2.16" xfId="2019"/>
    <cellStyle name="货_市直提前告知_2013年教科文科预算表" xfId="2020"/>
    <cellStyle name="百_封面_基金平衡表2.3" xfId="2021"/>
    <cellStyle name="百_封面_基金平衡表5.8" xfId="2022"/>
    <cellStyle name="百_封面_人大汇报5.8" xfId="2023"/>
    <cellStyle name="百_封面_人大汇报5.8_2013年教科文科预算表" xfId="2024"/>
    <cellStyle name="常_报市长" xfId="2025"/>
    <cellStyle name="百_封面_市直提前告知_2013年教科文科预算表" xfId="2026"/>
    <cellStyle name="百_封面_一审汇总1.27" xfId="2027"/>
    <cellStyle name="百_封面_增消两税2012" xfId="2028"/>
    <cellStyle name="百_汇报姜局2.16" xfId="2029"/>
    <cellStyle name="百_基金平衡表2.3" xfId="2030"/>
    <cellStyle name="好_2009全省决算表（批复后）" xfId="2031"/>
    <cellStyle name="百_基金平衡表5.8" xfId="2032"/>
    <cellStyle name="百_人大汇报5.8" xfId="2033"/>
    <cellStyle name="百_人大汇报5.8_2013年教科文科预算表" xfId="2034"/>
    <cellStyle name="百_市直提前告知" xfId="2035"/>
    <cellStyle name="差_河南省农村义务教育教师绩效工资测算表8-12" xfId="2036"/>
    <cellStyle name="好_行政公检法测算_2012年年底教育项目调整支出汇总表（程科长）" xfId="2037"/>
    <cellStyle name="百_一审汇总" xfId="2038"/>
    <cellStyle name="百_一审汇总1.27" xfId="2039"/>
    <cellStyle name="百_增消两税2012" xfId="2040"/>
    <cellStyle name="千_NJ17-24_基金平衡表5.8" xfId="2041"/>
    <cellStyle name="百分比 2" xfId="2042"/>
    <cellStyle name="百分比 3" xfId="2043"/>
    <cellStyle name="百分比 4" xfId="2044"/>
    <cellStyle name="表标题" xfId="2045"/>
    <cellStyle name="差_00省级(打印)" xfId="2046"/>
    <cellStyle name="好_县区合并测算20080423(按照各省比重）_民生政策最低支出需求_2012年年底教育项目调整支出汇总表（程科长）" xfId="2047"/>
    <cellStyle name="差_03昭通" xfId="2048"/>
    <cellStyle name="差_03昭通_2012年年底教育项目调整支出汇总表（程科长）" xfId="2049"/>
    <cellStyle name="好_县区合并测算20080423(按照各省比重）_民生政策最低支出需求" xfId="2050"/>
    <cellStyle name="差_04财力类" xfId="2051"/>
    <cellStyle name="差_0502通海县_2012年年底教育项目调整支出汇总表（程科长）" xfId="2052"/>
    <cellStyle name="差_05潍坊" xfId="2053"/>
    <cellStyle name="好_河南 缺口县区测算(地方填报白)" xfId="2054"/>
    <cellStyle name="差_0605石屏县" xfId="2055"/>
    <cellStyle name="差_0605石屏县_2012年年底教育项目调整支出汇总表（程科长）" xfId="2056"/>
    <cellStyle name="千_NJ17-24_报市长" xfId="2057"/>
    <cellStyle name="差_07临沂" xfId="2058"/>
    <cellStyle name="差_08年财力预测" xfId="2059"/>
    <cellStyle name="差_09黑龙江_2012年年底教育项目调整支出汇总表（程科长）" xfId="2060"/>
    <cellStyle name="差_1" xfId="2061"/>
    <cellStyle name="好_不含人员经费系数_2012年年底教育项目调整支出汇总表（程科长）" xfId="2062"/>
    <cellStyle name="货_NJ18-15_增消两税2012" xfId="2063"/>
    <cellStyle name="差_1_2012年年底教育项目调整支出汇总表（程科长）" xfId="2064"/>
    <cellStyle name="差_1110洱源县" xfId="2065"/>
    <cellStyle name="差_1110洱源县_2012年年底教育项目调整支出汇总表（程科长）" xfId="2066"/>
    <cellStyle name="差_11大理" xfId="2067"/>
    <cellStyle name="差_11大理_2012年年底教育项目调整支出汇总表（程科长）" xfId="2068"/>
    <cellStyle name="差_12滨州" xfId="2069"/>
    <cellStyle name="差_14安徽" xfId="2070"/>
    <cellStyle name="差_2" xfId="2071"/>
    <cellStyle name="差_2_2012年年底教育项目调整支出汇总表（程科长）" xfId="2072"/>
    <cellStyle name="差_20 2007年河南结算单" xfId="2073"/>
    <cellStyle name="差_2006年22湖南" xfId="2074"/>
    <cellStyle name="差_2006年22湖南_2012年年底教育项目调整支出汇总表（程科长）" xfId="2075"/>
    <cellStyle name="差_2006年27重庆" xfId="2076"/>
    <cellStyle name="好_河南省----2009-05-21（补充数据）" xfId="2077"/>
    <cellStyle name="差_2006年27重庆_2012年年底教育项目调整支出汇总表（程科长）" xfId="2078"/>
    <cellStyle name="好_河南省----2009-05-21（补充数据）_2012年年底教育项目调整支出汇总表（程科长）" xfId="2079"/>
    <cellStyle name="差_2006年28四川_2012年年底教育项目调整支出汇总表（程科长）" xfId="2080"/>
    <cellStyle name="差_2006年30云南" xfId="2081"/>
    <cellStyle name="差_2006年34青海_2012年年底教育项目调整支出汇总表（程科长）" xfId="2082"/>
    <cellStyle name="差_2006年全省财力计算表（中央、决算）_2012年年底教育项目调整支出汇总表（程科长）" xfId="2083"/>
    <cellStyle name="差_2006年水利统计指标统计表" xfId="2084"/>
    <cellStyle name="好_2009全省决算表（批复后）_2012年年底教育项目调整支出汇总表（程科长）" xfId="2085"/>
    <cellStyle name="差_2006年水利统计指标统计表_2012年年底教育项目调整支出汇总表（程科长）" xfId="2086"/>
    <cellStyle name="好_1-12月份预测" xfId="2087"/>
    <cellStyle name="差_2007结算与财力(6.2)" xfId="2088"/>
    <cellStyle name="差_接转" xfId="2089"/>
    <cellStyle name="差_2007年结算已定项目对账单_2012年年底教育项目调整支出汇总表（程科长）" xfId="2090"/>
    <cellStyle name="常_增消两税2012" xfId="2091"/>
    <cellStyle name="差_2007年市与各县(区)年终决算结算单(草案)080218" xfId="2092"/>
    <cellStyle name="差_2007年收支情况及2008年收支预计表(汇总表)_2012年年底教育项目调整支出汇总表（程科长）" xfId="2093"/>
    <cellStyle name="差_2007年一般预算支出剔除" xfId="2094"/>
    <cellStyle name="差_2007年一般预算支出剔除_2012年年底教育项目调整支出汇总表（程科长）" xfId="2095"/>
    <cellStyle name="好_青海 缺口县区测算(地方填报)" xfId="2096"/>
    <cellStyle name="差_2007年中央财政与河南省财政年终决算结算单" xfId="2097"/>
    <cellStyle name="差_2007年中央财政与河南省财政年终决算结算单_2012年年底教育项目调整支出汇总表（程科长）" xfId="2098"/>
    <cellStyle name="差_2008计算资料（8月5）" xfId="2099"/>
    <cellStyle name="差_2008计算资料（8月5）_2012年年底教育项目调整支出汇总表（程科长）" xfId="2100"/>
    <cellStyle name="差_2008结算与财力(最终)" xfId="2101"/>
    <cellStyle name="差_2008年财政收支预算草案(发地市)" xfId="2102"/>
    <cellStyle name="差_2008年全省汇总收支计算表" xfId="2103"/>
    <cellStyle name="差_2008年全省人员信息" xfId="2104"/>
    <cellStyle name="差_2008年市与各县(区)年终决算结算单定稿" xfId="2105"/>
    <cellStyle name="差_2008年预计支出与2007年对比" xfId="2106"/>
    <cellStyle name="差_2008年预计支出与2007年对比_2012年年底教育项目调整支出汇总表（程科长）" xfId="2107"/>
    <cellStyle name="差_2008年支出调整" xfId="2108"/>
    <cellStyle name="好_文体广播部门_2012年年底教育项目调整支出汇总表（程科长）" xfId="2109"/>
    <cellStyle name="差_2008年支出调整_2012年年底教育项目调整支出汇总表（程科长）" xfId="2110"/>
    <cellStyle name="差_2008年支出核定" xfId="2111"/>
    <cellStyle name="差_2008年支出核定_2012年年底教育项目调整支出汇总表（程科长）" xfId="2112"/>
    <cellStyle name="差_2009年结算（最终）" xfId="2113"/>
    <cellStyle name="差_2009年省对市县转移支付测算表(9.27)" xfId="2114"/>
    <cellStyle name="差_20101014国资收入安排项目" xfId="2115"/>
    <cellStyle name="差_2009年万元表" xfId="2116"/>
    <cellStyle name="差_2009全省决算表（批复后）" xfId="2117"/>
    <cellStyle name="差_2009全省决算表（批复后）_2012年年底教育项目调整支出汇总表（程科长）" xfId="2118"/>
    <cellStyle name="差_2010.10.30" xfId="2119"/>
    <cellStyle name="差_2010.10.30_2012年年底教育项目调整支出汇总表（程科长）" xfId="2120"/>
    <cellStyle name="差_20100317基本建设预算" xfId="2121"/>
    <cellStyle name="差_20101118年底前重点项目资金缺口统计表" xfId="2122"/>
    <cellStyle name="差_2010结算单0530" xfId="2123"/>
    <cellStyle name="差_2010结算单定稿" xfId="2124"/>
    <cellStyle name="差_2010结算单定稿_2012年年底教育项目调整支出汇总表（程科长）" xfId="2125"/>
    <cellStyle name="差_2010年全省供养人员" xfId="2126"/>
    <cellStyle name="差_2010年全省供养人员_2012年年底教育项目调整支出汇总表（程科长）" xfId="2127"/>
    <cellStyle name="差_2010年省对市县结算（最终）" xfId="2128"/>
    <cellStyle name="千_NJ09-05_人大汇报5.8_2013年教科文科预算表" xfId="2129"/>
    <cellStyle name="差_2010年支出变动修改" xfId="2130"/>
    <cellStyle name="差_2010省对市县转移支付测算表(10-21）" xfId="2131"/>
    <cellStyle name="差_2010省对市县转移支付测算表(10-21）_2012年年底教育项目调整支出汇总表（程科长）" xfId="2132"/>
    <cellStyle name="差_2011.1-6转移支付" xfId="2133"/>
    <cellStyle name="差_2011结算单" xfId="2134"/>
    <cellStyle name="差_2011结算单定稿" xfId="2135"/>
    <cellStyle name="差_2011年省对市县结算(3.21)" xfId="2136"/>
    <cellStyle name="好_批复汇总表（调整后）_2012年年底教育项目调整支出汇总表（程科长）" xfId="2137"/>
    <cellStyle name="差_2011转移支付预计表" xfId="2138"/>
    <cellStyle name="差_2011转移支付预计表（定稿）" xfId="2139"/>
    <cellStyle name="差_2012结转明细表" xfId="2140"/>
    <cellStyle name="货币 3 2" xfId="2141"/>
    <cellStyle name="差_2012年市本级基建预算（草案）" xfId="2142"/>
    <cellStyle name="好_县市旗测算-新科目（20080626）_不含人员经费系数_2012年年底教育项目调整支出汇总表（程科长）" xfId="2143"/>
    <cellStyle name="差_2012年市本级基建预算（草案）20120128" xfId="2144"/>
    <cellStyle name="好_市辖区测算20080510_县市旗测算-新科目（含人口规模效应）_2012年年底教育项目调整支出汇总表（程科长）" xfId="2145"/>
    <cellStyle name="差_20河南" xfId="2146"/>
    <cellStyle name="差_20河南(财政部2010年县级基本财力测算数据)" xfId="2147"/>
    <cellStyle name="好_河南省农村义务教育教师绩效工资测算表8-12_2012年年底教育项目调整支出汇总表（程科长）" xfId="2148"/>
    <cellStyle name="差_20河南(财政部2010年县级基本财力测算数据)_2012年年底教育项目调整支出汇总表（程科长）" xfId="2149"/>
    <cellStyle name="差_20河南_2012年年底教育项目调整支出汇总表（程科长）" xfId="2150"/>
    <cellStyle name="差_27重庆" xfId="2151"/>
    <cellStyle name="差_27重庆_2012年年底教育项目调整支出汇总表（程科长）" xfId="2152"/>
    <cellStyle name="差_28四川" xfId="2153"/>
    <cellStyle name="差_商品交易所2006--2008年税收" xfId="2154"/>
    <cellStyle name="差_30云南" xfId="2155"/>
    <cellStyle name="差_30云南_1_2012年年底教育项目调整支出汇总表（程科长）" xfId="2156"/>
    <cellStyle name="差_33甘肃" xfId="2157"/>
    <cellStyle name="差_34青海" xfId="2158"/>
    <cellStyle name="好_县市旗测算20080508_不含人员经费系数" xfId="2159"/>
    <cellStyle name="差_34青海_1" xfId="2160"/>
    <cellStyle name="差_34青海_1_2012年年底教育项目调整支出汇总表（程科长）" xfId="2161"/>
    <cellStyle name="差_410927000_台前县" xfId="2162"/>
    <cellStyle name="差_530623_2006年县级财政报表附表" xfId="2163"/>
    <cellStyle name="差_530623_2006年县级财政报表附表_2012年年底教育项目调整支出汇总表（程科长）" xfId="2164"/>
    <cellStyle name="差_530629_2006年县级财政报表附表" xfId="2165"/>
    <cellStyle name="差_530629_2006年县级财政报表附表_2012年年底教育项目调整支出汇总表（程科长）" xfId="2166"/>
    <cellStyle name="差_5334_2006年迪庆县级财政报表附表" xfId="2167"/>
    <cellStyle name="差_5334_2006年迪庆县级财政报表附表_2012年年底教育项目调整支出汇总表（程科长）" xfId="2168"/>
    <cellStyle name="差_Book1_2012年年底教育项目调整支出汇总表（程科长）" xfId="2169"/>
    <cellStyle name="差_Book2_市直提前告知" xfId="2170"/>
    <cellStyle name="差_Book2_市直提前告知_2012年年底教育项目调整支出汇总表（程科长）" xfId="2171"/>
    <cellStyle name="差_M01-2(州市补助收入)" xfId="2172"/>
    <cellStyle name="千_NJ17-24_2011结算单定稿" xfId="2173"/>
    <cellStyle name="差_M01-2(州市补助收入)_2012年年底教育项目调整支出汇总表（程科长）" xfId="2174"/>
    <cellStyle name="差_县市旗测算-新科目（20080626）_民生政策最低支出需求" xfId="2175"/>
    <cellStyle name="差_Sheet1" xfId="2176"/>
    <cellStyle name="差_Sheet1_2012年年底教育项目调整支出汇总表（程科长）" xfId="2177"/>
    <cellStyle name="差_安徽 缺口县区测算(地方填报)1_2012年年底教育项目调整支出汇总表（程科长）" xfId="2178"/>
    <cellStyle name="差_安阳归并体制结算上解数12.14" xfId="2179"/>
    <cellStyle name="差_安阳市2010年财政决算报表" xfId="2180"/>
    <cellStyle name="差_安阳市市直机关调整津贴补贴水平资金审批表＿汇总表" xfId="2181"/>
    <cellStyle name="差_报市长" xfId="2182"/>
    <cellStyle name="差_表一" xfId="2183"/>
    <cellStyle name="差_表一_2012年年底教育项目调整支出汇总表（程科长）" xfId="2184"/>
    <cellStyle name="差_不含人员经费系数" xfId="2185"/>
    <cellStyle name="差_不含人员经费系数_2012年年底教育项目调整支出汇总表（程科长）" xfId="2186"/>
    <cellStyle name="差_财力测算09年" xfId="2187"/>
    <cellStyle name="差_财力测算2011_2012年年底教育项目调整支出汇总表（程科长）" xfId="2188"/>
    <cellStyle name="差_财力差异计算表(不含非农业区)" xfId="2189"/>
    <cellStyle name="差_教育(按照总人口测算）—20080416_2012年年底教育项目调整支出汇总表（程科长）" xfId="2190"/>
    <cellStyle name="差_财力差异计算表(不含非农业区)_2012年年底教育项目调整支出汇总表（程科长）" xfId="2191"/>
    <cellStyle name="差_财政供养人员" xfId="2192"/>
    <cellStyle name="差_财政供养人员_2012年年底教育项目调整支出汇总表（程科长）" xfId="2193"/>
    <cellStyle name="差_财政总收入" xfId="2194"/>
    <cellStyle name="差_测算结果" xfId="2195"/>
    <cellStyle name="差_测算结果_2012年年底教育项目调整支出汇总表（程科长）" xfId="2196"/>
    <cellStyle name="差_测算结果汇总" xfId="2197"/>
    <cellStyle name="差_测算结果汇总_2012年年底教育项目调整支出汇总表（程科长）" xfId="2198"/>
    <cellStyle name="好_2008年全省人员信息" xfId="2199"/>
    <cellStyle name="差_测算总表_2012年年底教育项目调整支出汇总表（程科长）" xfId="2200"/>
    <cellStyle name="差_成本差异系数" xfId="2201"/>
    <cellStyle name="差_成本差异系数（含人口规模）_2012年年底教育项目调整支出汇总表（程科长）" xfId="2202"/>
    <cellStyle name="好_20101118年底前重点项目资金缺口统计表" xfId="2203"/>
    <cellStyle name="差_成本差异系数_2012年年底教育项目调整支出汇总表（程科长）" xfId="2204"/>
    <cellStyle name="差_城建部门_2012年年底教育项目调整支出汇总表（程科长）" xfId="2205"/>
    <cellStyle name="差_出口退税核对" xfId="2206"/>
    <cellStyle name="差_第一部分：综合全" xfId="2207"/>
    <cellStyle name="差_对口支援江油捐款" xfId="2208"/>
    <cellStyle name="差_纺织" xfId="2209"/>
    <cellStyle name="差_分析缺口率" xfId="2210"/>
    <cellStyle name="差_分析缺口率_2012年年底教育项目调整支出汇总表（程科长）" xfId="2211"/>
    <cellStyle name="差_分县成本差异系数_2012年年底教育项目调整支出汇总表（程科长）" xfId="2212"/>
    <cellStyle name="差_县市旗测算-新科目（20080627）_民生政策最低支出需求" xfId="2213"/>
    <cellStyle name="好_基金平衡表2.3" xfId="2214"/>
    <cellStyle name="差_分县成本差异系数_不含人员经费系数" xfId="2215"/>
    <cellStyle name="差_分县成本差异系数_不含人员经费系数_2012年年底教育项目调整支出汇总表（程科长）" xfId="2216"/>
    <cellStyle name="差_分县成本差异系数_民生政策最低支出需求" xfId="2217"/>
    <cellStyle name="差_分县成本差异系数_民生政策最低支出需求_2012年年底教育项目调整支出汇总表（程科长）" xfId="2218"/>
    <cellStyle name="差_附表_2012年年底教育项目调整支出汇总表（程科长）" xfId="2219"/>
    <cellStyle name="差_复件 复件 2010年预算表格－2010-03-26-（含表间 公式）_2012年年底教育项目调整支出汇总表（程科长）" xfId="2220"/>
    <cellStyle name="差_河南 缺口县区测算(地方填报)_2012年年底教育项目调整支出汇总表（程科长）" xfId="2221"/>
    <cellStyle name="差_河南 缺口县区测算(地方填报白)" xfId="2222"/>
    <cellStyle name="差_河南省----2009-05-21（补充数据）" xfId="2223"/>
    <cellStyle name="差_河南省----2009-05-21（补充数据）_2012年年底教育项目调整支出汇总表（程科长）" xfId="2224"/>
    <cellStyle name="差_河南省农村义务教育教师绩效工资测算表8-12_2012年年底教育项目调整支出汇总表（程科长）" xfId="2225"/>
    <cellStyle name="差_核定人数对比" xfId="2226"/>
    <cellStyle name="差_核定人数对比_2012年年底教育项目调整支出汇总表（程科长）" xfId="2227"/>
    <cellStyle name="差_核定人数下发表" xfId="2228"/>
    <cellStyle name="差_核定人数下发表_2012年年底教育项目调整支出汇总表（程科长）" xfId="2229"/>
    <cellStyle name="好_汇总" xfId="2230"/>
    <cellStyle name="差_汇报姜局2.16" xfId="2231"/>
    <cellStyle name="差_汇总" xfId="2232"/>
    <cellStyle name="差_汇总_2012年年底教育项目调整支出汇总表（程科长）" xfId="2233"/>
    <cellStyle name="差_汇总表_2012年年底教育项目调整支出汇总表（程科长）" xfId="2234"/>
    <cellStyle name="差_汇总表4" xfId="2235"/>
    <cellStyle name="差_汇总-县级财政报表附表" xfId="2236"/>
    <cellStyle name="差_汇总-县级财政报表附表_2012年年底教育项目调整支出汇总表（程科长）" xfId="2237"/>
    <cellStyle name="差_基金平衡表5.8" xfId="2238"/>
    <cellStyle name="差_检验表（调整后）_2012年年底教育项目调整支出汇总表（程科长）" xfId="2239"/>
    <cellStyle name="好_14安徽_2012年年底教育项目调整支出汇总表（程科长）" xfId="2240"/>
    <cellStyle name="差_检验表_2012年年底教育项目调整支出汇总表（程科长）" xfId="2241"/>
    <cellStyle name="差_教育(按照总人口测算）—20080416_不含人员经费系数" xfId="2242"/>
    <cellStyle name="差_教育(按照总人口测算）—20080416_民生政策最低支出需求" xfId="2243"/>
    <cellStyle name="差_教育(按照总人口测算）—20080416_民生政策最低支出需求_2012年年底教育项目调整支出汇总表（程科长）" xfId="2244"/>
    <cellStyle name="差_教育(按照总人口测算）—20080416_县市旗测算-新科目（含人口规模效应）_2012年年底教育项目调整支出汇总表（程科长）" xfId="2245"/>
    <cellStyle name="差_结转" xfId="2246"/>
    <cellStyle name="差_津补贴保障测算（2010.3.19）" xfId="2247"/>
    <cellStyle name="差_津补贴保障测算(5.21)" xfId="2248"/>
    <cellStyle name="差_矿务局" xfId="2249"/>
    <cellStyle name="差_矿务局_2012年年底教育项目调整支出汇总表（程科长）" xfId="2250"/>
    <cellStyle name="差_丽江汇总" xfId="2251"/>
    <cellStyle name="差_农林水和城市维护标准支出20080505－县区合计_2012年年底教育项目调整支出汇总表（程科长）" xfId="2252"/>
    <cellStyle name="样式 1_2012结转明细表" xfId="2253"/>
    <cellStyle name="差_农林水和城市维护标准支出20080505－县区合计_不含人员经费系数" xfId="2254"/>
    <cellStyle name="差_总人口" xfId="2255"/>
    <cellStyle name="好_纺织" xfId="2256"/>
    <cellStyle name="差_农林水和城市维护标准支出20080505－县区合计_不含人员经费系数_2012年年底教育项目调整支出汇总表（程科长）" xfId="2257"/>
    <cellStyle name="差_总人口_2012年年底教育项目调整支出汇总表（程科长）" xfId="2258"/>
    <cellStyle name="好_纺织_2012年年底教育项目调整支出汇总表（程科长）" xfId="2259"/>
    <cellStyle name="差_农林水和城市维护标准支出20080505－县区合计_民生政策最低支出需求" xfId="2260"/>
    <cellStyle name="差_农林水和城市维护标准支出20080505－县区合计_民生政策最低支出需求_2012年年底教育项目调整支出汇总表（程科长）" xfId="2261"/>
    <cellStyle name="差_农林水和城市维护标准支出20080505－县区合计_县市旗测算-新科目（含人口规模效应）_2012年年底教育项目调整支出汇总表（程科长）" xfId="2262"/>
    <cellStyle name="差_批复汇总表（调整后）_2012年年底教育项目调整支出汇总表（程科长）" xfId="2263"/>
    <cellStyle name="差_平邑" xfId="2264"/>
    <cellStyle name="差_平邑_2012年年底教育项目调整支出汇总表（程科长）" xfId="2265"/>
    <cellStyle name="千_NJ09-05_基金平衡表5.8" xfId="2266"/>
    <cellStyle name="差_其他部门(按照总人口测算）—20080416_2012年年底教育项目调整支出汇总表（程科长）" xfId="2267"/>
    <cellStyle name="差_其他部门(按照总人口测算）—20080416_不含人员经费系数" xfId="2268"/>
    <cellStyle name="差_其他部门(按照总人口测算）—20080416_不含人员经费系数_2012年年底教育项目调整支出汇总表（程科长）" xfId="2269"/>
    <cellStyle name="差_其他部门(按照总人口测算）—20080416_民生政策最低支出需求" xfId="2270"/>
    <cellStyle name="差_其他部门(按照总人口测算）—20080416_民生政策最低支出需求_2012年年底教育项目调整支出汇总表（程科长）" xfId="2271"/>
    <cellStyle name="差_青海 缺口县区测算(地方填报)_2012年年底教育项目调整支出汇总表（程科长）" xfId="2272"/>
    <cellStyle name="差_缺口县区测算（11.13）_2012年年底教育项目调整支出汇总表（程科长）" xfId="2273"/>
    <cellStyle name="差_缺口县区测算(按2007支出增长25%测算)" xfId="2274"/>
    <cellStyle name="差_缺口县区测算(按核定人数)_2012年年底教育项目调整支出汇总表（程科长）" xfId="2275"/>
    <cellStyle name="差_缺口县区测算(财政部标准)" xfId="2276"/>
    <cellStyle name="差_缺口县区测算(财政部标准)_2012年年底教育项目调整支出汇总表（程科长）" xfId="2277"/>
    <cellStyle name="差_缺口消化情况" xfId="2278"/>
    <cellStyle name="好_丽江汇总" xfId="2279"/>
    <cellStyle name="差_人大汇报5.8" xfId="2280"/>
    <cellStyle name="差_人员工资和公用经费" xfId="2281"/>
    <cellStyle name="差_人员工资和公用经费_2012年年底教育项目调整支出汇总表（程科长）" xfId="2282"/>
    <cellStyle name="差_人员工资和公用经费2_2012年年底教育项目调整支出汇总表（程科长）" xfId="2283"/>
    <cellStyle name="差_人员工资和公用经费3" xfId="2284"/>
    <cellStyle name="差_山东省民生支出标准" xfId="2285"/>
    <cellStyle name="差_省电力2008年 工作表_2012年年底教育项目调整支出汇总表（程科长）" xfId="2286"/>
    <cellStyle name="差_省属监狱人员级别表(驻外)" xfId="2287"/>
    <cellStyle name="好_缺口县区测算" xfId="2288"/>
    <cellStyle name="差_-市财政局1支出汇总(含预备金、政府)22" xfId="2289"/>
    <cellStyle name="差_市辖区测算20080510" xfId="2290"/>
    <cellStyle name="差_市辖区测算20080510_2012年年底教育项目调整支出汇总表（程科长）" xfId="2291"/>
    <cellStyle name="差_市辖区测算20080510_不含人员经费系数" xfId="2292"/>
    <cellStyle name="差_市辖区测算20080510_不含人员经费系数_2012年年底教育项目调整支出汇总表（程科长）" xfId="2293"/>
    <cellStyle name="差_市辖区测算20080510_民生政策最低支出需求" xfId="2294"/>
    <cellStyle name="差_市辖区测算20080510_民生政策最低支出需求_2012年年底教育项目调整支出汇总表（程科长）" xfId="2295"/>
    <cellStyle name="差_市辖区测算20080510_县市旗测算-新科目（含人口规模效应）" xfId="2296"/>
    <cellStyle name="差_市辖区测算20080510_县市旗测算-新科目（含人口规模效应）_2012年年底教育项目调整支出汇总表（程科长）" xfId="2297"/>
    <cellStyle name="差_市辖区测算-新科目（20080626）" xfId="2298"/>
    <cellStyle name="差_市辖区测算-新科目（20080626）_2012年年底教育项目调整支出汇总表（程科长）" xfId="2299"/>
    <cellStyle name="差_市辖区测算-新科目（20080626）_不含人员经费系数" xfId="2300"/>
    <cellStyle name="差_市辖区测算-新科目（20080626）_不含人员经费系数_2012年年底教育项目调整支出汇总表（程科长）" xfId="2301"/>
    <cellStyle name="差_市辖区测算-新科目（20080626）_民生政策最低支出需求" xfId="2302"/>
    <cellStyle name="差_市辖区测算-新科目（20080626）_民生政策最低支出需求_2012年年底教育项目调整支出汇总表（程科长）" xfId="2303"/>
    <cellStyle name="好_分县成本差异系数" xfId="2304"/>
    <cellStyle name="差_市辖区测算-新科目（20080626）_县市旗测算-新科目（含人口规模效应）_2012年年底教育项目调整支出汇总表（程科长）" xfId="2305"/>
    <cellStyle name="差_市直提前告知" xfId="2306"/>
    <cellStyle name="差_市直提前告知_2012年年底教育项目调整支出汇总表（程科长）" xfId="2307"/>
    <cellStyle name="差_同德_2012年年底教育项目调整支出汇总表（程科长）" xfId="2308"/>
    <cellStyle name="差_危改资金测算" xfId="2309"/>
    <cellStyle name="差_卫生(按照总人口测算）—20080416_2012年年底教育项目调整支出汇总表（程科长）" xfId="2310"/>
    <cellStyle name="差_卫生(按照总人口测算）—20080416_不含人员经费系数_2012年年底教育项目调整支出汇总表（程科长）" xfId="2311"/>
    <cellStyle name="差_卫生(按照总人口测算）—20080416_民生政策最低支出需求" xfId="2312"/>
    <cellStyle name="好_0605石屏县" xfId="2313"/>
    <cellStyle name="差_卫生(按照总人口测算）—20080416_县市旗测算-新科目（含人口规模效应）" xfId="2314"/>
    <cellStyle name="差_卫生部门" xfId="2315"/>
    <cellStyle name="差_卫生部门_2012年年底教育项目调整支出汇总表（程科长）" xfId="2316"/>
    <cellStyle name="差_文体广播部门" xfId="2317"/>
    <cellStyle name="差_文体广播部门_2012年年底教育项目调整支出汇总表（程科长）" xfId="2318"/>
    <cellStyle name="好_出口退税核对" xfId="2319"/>
    <cellStyle name="差_文体广播事业(按照总人口测算）—20080416" xfId="2320"/>
    <cellStyle name="差_文体广播事业(按照总人口测算）—20080416_不含人员经费系数_2012年年底教育项目调整支出汇总表（程科长）" xfId="2321"/>
    <cellStyle name="差_文体广播事业(按照总人口测算）—20080416_民生政策最低支出需求_2012年年底教育项目调整支出汇总表（程科长）" xfId="2322"/>
    <cellStyle name="差_文体广播事业(按照总人口测算）—20080416_县市旗测算-新科目（含人口规模效应）" xfId="2323"/>
    <cellStyle name="千位[" xfId="2324"/>
    <cellStyle name="差_下文" xfId="2325"/>
    <cellStyle name="好_2_2012年年底教育项目调整支出汇总表（程科长）" xfId="2326"/>
    <cellStyle name="好_2011转移支付预计表" xfId="2327"/>
    <cellStyle name="好_南水北调工程测算表" xfId="2328"/>
    <cellStyle name="差_下文（表）" xfId="2329"/>
    <cellStyle name="千_市直提前告知" xfId="2330"/>
    <cellStyle name="差_下文（表）_2012年年底教育项目调整支出汇总表（程科长）" xfId="2331"/>
    <cellStyle name="差_下文_2012年年底教育项目调整支出汇总表（程科长）" xfId="2332"/>
    <cellStyle name="差_县区合并测算20080421_2012年年底教育项目调整支出汇总表（程科长）" xfId="2333"/>
    <cellStyle name="差_县区合并测算20080421_民生政策最低支出需求" xfId="2334"/>
    <cellStyle name="差_县区合并测算20080421_县市旗测算-新科目（含人口规模效应）" xfId="2335"/>
    <cellStyle name="差_县区合并测算20080421_县市旗测算-新科目（含人口规模效应）_2012年年底教育项目调整支出汇总表（程科长）" xfId="2336"/>
    <cellStyle name="差_县区合并测算20080423(按照各省比重）_2012年年底教育项目调整支出汇总表（程科长）" xfId="2337"/>
    <cellStyle name="好_Book2" xfId="2338"/>
    <cellStyle name="差_县区合并测算20080423(按照各省比重）_不含人员经费系数_2012年年底教育项目调整支出汇总表（程科长）" xfId="2339"/>
    <cellStyle name="差_县区合并测算20080423(按照各省比重）_民生政策最低支出需求" xfId="2340"/>
    <cellStyle name="差_县区合并测算20080423(按照各省比重）_民生政策最低支出需求_2012年年底教育项目调整支出汇总表（程科长）" xfId="2341"/>
    <cellStyle name="差_县区合并测算20080423(按照各省比重）_县市旗测算-新科目（含人口规模效应）_2012年年底教育项目调整支出汇总表（程科长）" xfId="2342"/>
    <cellStyle name="差_县区请示12.23" xfId="2343"/>
    <cellStyle name="差_县区小报告" xfId="2344"/>
    <cellStyle name="好_2008结算与财力(最终)" xfId="2345"/>
    <cellStyle name="差_县市旗测算20080508" xfId="2346"/>
    <cellStyle name="差_县市旗测算20080508_不含人员经费系数_2012年年底教育项目调整支出汇总表（程科长）" xfId="2347"/>
    <cellStyle name="差_县市旗测算20080508_民生政策最低支出需求" xfId="2348"/>
    <cellStyle name="差_县市旗测算20080508_民生政策最低支出需求_2012年年底教育项目调整支出汇总表（程科长）" xfId="2349"/>
    <cellStyle name="差_县市旗测算20080508_县市旗测算-新科目（含人口规模效应）" xfId="2350"/>
    <cellStyle name="差_县市旗测算20080508_县市旗测算-新科目（含人口规模效应）_2012年年底教育项目调整支出汇总表（程科长）" xfId="2351"/>
    <cellStyle name="差_县市旗测算-新科目（20080626）" xfId="2352"/>
    <cellStyle name="差_县市旗测算-新科目（20080626）_2012年年底教育项目调整支出汇总表（程科长）" xfId="2353"/>
    <cellStyle name="差_县市旗测算-新科目（20080626）_民生政策最低支出需求_2012年年底教育项目调整支出汇总表（程科长）" xfId="2354"/>
    <cellStyle name="差_县市旗测算-新科目（20080626）_县市旗测算-新科目（含人口规模效应）_2012年年底教育项目调整支出汇总表（程科长）" xfId="2355"/>
    <cellStyle name="差_县市旗测算-新科目（20080627）_不含人员经费系数" xfId="2356"/>
    <cellStyle name="差_县市旗测算-新科目（20080627）_民生政策最低支出需求_2012年年底教育项目调整支出汇总表（程科长）" xfId="2357"/>
    <cellStyle name="差_县市旗测算-新科目（20080627）_县市旗测算-新科目（含人口规模效应）_2012年年底教育项目调整支出汇总表（程科长）" xfId="2358"/>
    <cellStyle name="差_行政(燃修费)" xfId="2359"/>
    <cellStyle name="差_行政(燃修费)_2012年年底教育项目调整支出汇总表（程科长）" xfId="2360"/>
    <cellStyle name="差_行政(燃修费)_不含人员经费系数" xfId="2361"/>
    <cellStyle name="差_行政(燃修费)_民生政策最低支出需求_2012年年底教育项目调整支出汇总表（程科长）" xfId="2362"/>
    <cellStyle name="差_行政(燃修费)_县市旗测算-新科目（含人口规模效应）_2012年年底教育项目调整支出汇总表（程科长）" xfId="2363"/>
    <cellStyle name="差_行政（人员）" xfId="2364"/>
    <cellStyle name="差_行政（人员）_2012年年底教育项目调整支出汇总表（程科长）" xfId="2365"/>
    <cellStyle name="差_行政（人员）_不含人员经费系数" xfId="2366"/>
    <cellStyle name="差_行政（人员）_不含人员经费系数_2012年年底教育项目调整支出汇总表（程科长）" xfId="2367"/>
    <cellStyle name="差_行政（人员）_民生政策最低支出需求" xfId="2368"/>
    <cellStyle name="差_行政（人员）_民生政策最低支出需求_2012年年底教育项目调整支出汇总表（程科长）" xfId="2369"/>
    <cellStyle name="差_行政（人员）_县市旗测算-新科目（含人口规模效应）_2012年年底教育项目调整支出汇总表（程科长）" xfId="2370"/>
    <cellStyle name="差_行政公检法测算" xfId="2371"/>
    <cellStyle name="差_行政公检法测算_2012年年底教育项目调整支出汇总表（程科长）" xfId="2372"/>
    <cellStyle name="差_行政公检法测算_不含人员经费系数" xfId="2373"/>
    <cellStyle name="差_行政公检法测算_不含人员经费系数_2012年年底教育项目调整支出汇总表（程科长）" xfId="2374"/>
    <cellStyle name="差_行政公检法测算_民生政策最低支出需求" xfId="2375"/>
    <cellStyle name="差_行政公检法测算_民生政策最低支出需求_2012年年底教育项目调整支出汇总表（程科长）" xfId="2376"/>
    <cellStyle name="差_行政公检法测算_县市旗测算-新科目（含人口规模效应）_2012年年底教育项目调整支出汇总表（程科长）" xfId="2377"/>
    <cellStyle name="千_NJ18-15_人大汇报5.8_2013年教科文科预算表" xfId="2378"/>
    <cellStyle name="差_一审汇总1.27" xfId="2379"/>
    <cellStyle name="差_云南 缺口县区测算(地方填报)" xfId="2380"/>
    <cellStyle name="差_云南 缺口县区测算(地方填报)_2012年年底教育项目调整支出汇总表（程科长）" xfId="2381"/>
    <cellStyle name="差_云南省2008年转移支付测算——州市本级考核部分及政策性测算" xfId="2382"/>
    <cellStyle name="差_云南省2008年转移支付测算——州市本级考核部分及政策性测算_2012年年底教育项目调整支出汇总表（程科长）" xfId="2383"/>
    <cellStyle name="差_增消两税返还" xfId="2384"/>
    <cellStyle name="差_重点民生支出需求测算表社保（农村低保）081112_2012年年底教育项目调整支出汇总表（程科长）" xfId="2385"/>
    <cellStyle name="差_转移支付_2012年年底教育项目调整支出汇总表（程科长）" xfId="2386"/>
    <cellStyle name="货_人大汇报5.8_2013年教科文科预算表" xfId="2387"/>
    <cellStyle name="差_自行调整差异系数顺序_2012年年底教育项目调整支出汇总表（程科长）" xfId="2388"/>
    <cellStyle name="常" xfId="2389"/>
    <cellStyle name="好_财力差异计算表(不含非农业区)" xfId="2390"/>
    <cellStyle name="常_2011结算单定稿" xfId="2391"/>
    <cellStyle name="常_2013年" xfId="2392"/>
    <cellStyle name="常_汇报姜局2.16" xfId="2393"/>
    <cellStyle name="常_基金平衡表2.3" xfId="2394"/>
    <cellStyle name="常_人大汇报5.8_2013年教科文科预算表" xfId="2395"/>
    <cellStyle name="常_市直提前告知_2013年教科文科预算表" xfId="2396"/>
    <cellStyle name="常_一审汇总" xfId="2397"/>
    <cellStyle name="常规 11" xfId="2398"/>
    <cellStyle name="常规 11 2 2" xfId="2399"/>
    <cellStyle name="常规 11_02支出需求及缺口县测算情况" xfId="2400"/>
    <cellStyle name="千位分隔[0] 2" xfId="2401"/>
    <cellStyle name="常规 12" xfId="2402"/>
    <cellStyle name="常规 12 2" xfId="2403"/>
    <cellStyle name="常规 12 3" xfId="2404"/>
    <cellStyle name="常规 12_2012年年底教育项目调整支出汇总表（程科长）" xfId="2405"/>
    <cellStyle name="常规 14" xfId="2406"/>
    <cellStyle name="常规 15" xfId="2407"/>
    <cellStyle name="常规 20" xfId="2408"/>
    <cellStyle name="常规 16" xfId="2409"/>
    <cellStyle name="常规 21" xfId="2410"/>
    <cellStyle name="常规 17" xfId="2411"/>
    <cellStyle name="常规 18" xfId="2412"/>
    <cellStyle name="常规 19" xfId="2413"/>
    <cellStyle name="常规 24" xfId="2414"/>
    <cellStyle name="常规 2 2" xfId="2415"/>
    <cellStyle name="常规 2 3 2" xfId="2416"/>
    <cellStyle name="常规 2 3_2012年年底教育项目调整支出汇总表（程科长）" xfId="2417"/>
    <cellStyle name="常规 2 4" xfId="2418"/>
    <cellStyle name="常规 2 5" xfId="2419"/>
    <cellStyle name="常规 2 5_2012年年底教育项目调整支出汇总表（程科长）" xfId="2420"/>
    <cellStyle name="常规 2 6" xfId="2421"/>
    <cellStyle name="常规 2_1-12月份预测" xfId="2422"/>
    <cellStyle name="常规 26" xfId="2423"/>
    <cellStyle name="常规 27" xfId="2424"/>
    <cellStyle name="常规 3" xfId="2425"/>
    <cellStyle name="常规 3 3" xfId="2426"/>
    <cellStyle name="好_县区合并测算20080421_不含人员经费系数" xfId="2427"/>
    <cellStyle name="常规 3_05预算类" xfId="2428"/>
    <cellStyle name="常规 5" xfId="2429"/>
    <cellStyle name="常规 6" xfId="2430"/>
    <cellStyle name="常规 7" xfId="2431"/>
    <cellStyle name="常规 8" xfId="2432"/>
    <cellStyle name="常规 9" xfId="2433"/>
    <cellStyle name="常规_2005征收任务12月9" xfId="2434"/>
    <cellStyle name="常规_2007年预算定稿" xfId="2435"/>
    <cellStyle name="常规_2010年预算调整表3" xfId="2436"/>
    <cellStyle name="好_商品交易所2006--2008年税收_2012年年底教育项目调整支出汇总表（程科长）" xfId="2437"/>
    <cellStyle name="常规_2011年预算业务专项经费审核表（第十一稿）下达" xfId="2438"/>
    <cellStyle name="常规_录入表" xfId="2439"/>
    <cellStyle name="超链接 2" xfId="2440"/>
    <cellStyle name="分级显示行_1_13区汇总" xfId="2441"/>
    <cellStyle name="好_00省级(打印)" xfId="2442"/>
    <cellStyle name="千_NJ09-05_人大汇报5.8" xfId="2443"/>
    <cellStyle name="好_00省级(打印)_2012年年底教育项目调整支出汇总表（程科长）" xfId="2444"/>
    <cellStyle name="好_03昭通" xfId="2445"/>
    <cellStyle name="好_报市长" xfId="2446"/>
    <cellStyle name="好_0502通海县" xfId="2447"/>
    <cellStyle name="好_0502通海县_2012年年底教育项目调整支出汇总表（程科长）" xfId="2448"/>
    <cellStyle name="好_05潍坊" xfId="2449"/>
    <cellStyle name="好_07临沂" xfId="2450"/>
    <cellStyle name="好_08年财力预测" xfId="2451"/>
    <cellStyle name="好_09黑龙江" xfId="2452"/>
    <cellStyle name="好_09黑龙江_2012年年底教育项目调整支出汇总表（程科长）" xfId="2453"/>
    <cellStyle name="好_一审汇总1.27" xfId="2454"/>
    <cellStyle name="好_1" xfId="2455"/>
    <cellStyle name="好_1_2012年年底教育项目调整支出汇总表（程科长）" xfId="2456"/>
    <cellStyle name="好_1110洱源县" xfId="2457"/>
    <cellStyle name="好_11大理" xfId="2458"/>
    <cellStyle name="好_12滨州" xfId="2459"/>
    <cellStyle name="好_20 2007年河南结算单" xfId="2460"/>
    <cellStyle name="好_2006年22湖南" xfId="2461"/>
    <cellStyle name="好_2006年22湖南_2012年年底教育项目调整支出汇总表（程科长）" xfId="2462"/>
    <cellStyle name="好_2006年27重庆" xfId="2463"/>
    <cellStyle name="好_2006年28四川" xfId="2464"/>
    <cellStyle name="好_2006年28四川_2012年年底教育项目调整支出汇总表（程科长）" xfId="2465"/>
    <cellStyle name="好_2006年30云南" xfId="2466"/>
    <cellStyle name="好_2008年支出调整_2012年年底教育项目调整支出汇总表（程科长）" xfId="2467"/>
    <cellStyle name="好_2006年33甘肃" xfId="2468"/>
    <cellStyle name="好_2006年34青海" xfId="2469"/>
    <cellStyle name="好_2006年34青海_2012年年底教育项目调整支出汇总表（程科长）" xfId="2470"/>
    <cellStyle name="好_2006年水利统计指标统计表" xfId="2471"/>
    <cellStyle name="好_2006年水利统计指标统计表_2012年年底教育项目调整支出汇总表（程科长）" xfId="2472"/>
    <cellStyle name="好_2007结算与财力(6.2)" xfId="2473"/>
    <cellStyle name="好_2007年市与各县(区)年终决算结算单(草案)080218" xfId="2474"/>
    <cellStyle name="好_2007年收支情况及2008年收支预计表(汇总表)" xfId="2475"/>
    <cellStyle name="好_2010年全省供养人员_2012年年底教育项目调整支出汇总表（程科长）" xfId="2476"/>
    <cellStyle name="好_2007年收支情况及2008年收支预计表(汇总表)_2012年年底教育项目调整支出汇总表（程科长）" xfId="2477"/>
    <cellStyle name="好_2007年中央财政与河南省财政年终决算结算单_2012年年底教育项目调整支出汇总表（程科长）" xfId="2478"/>
    <cellStyle name="好_2007一般预算支出口径剔除表" xfId="2479"/>
    <cellStyle name="好_2008计算资料（8月11日终稿）" xfId="2480"/>
    <cellStyle name="好_2008计算资料（8月5）" xfId="2481"/>
    <cellStyle name="千_NJ17-06_增消两税2012" xfId="2482"/>
    <cellStyle name="好_2008计算资料（8月5）_2012年年底教育项目调整支出汇总表（程科长）" xfId="2483"/>
    <cellStyle name="好_2008结算事项" xfId="2484"/>
    <cellStyle name="好_2008年财政收支预算草案(发地市)" xfId="2485"/>
    <cellStyle name="好_2008年全省汇总收支计算表" xfId="2486"/>
    <cellStyle name="好_2008年市与各县(区)年终决算结算单(草案)" xfId="2487"/>
    <cellStyle name="好_2008年市与各县(区)年终决算结算单定稿" xfId="2488"/>
    <cellStyle name="好_2008年一般预算支出预计" xfId="2489"/>
    <cellStyle name="好_2008年一般预算支出预计_2012年年底教育项目调整支出汇总表（程科长）" xfId="2490"/>
    <cellStyle name="好_2008年预计支出与2007年对比" xfId="2491"/>
    <cellStyle name="콤마 [0]_BOILER-CO1" xfId="2492"/>
    <cellStyle name="好_2008年支出核定" xfId="2493"/>
    <cellStyle name="好_2009年结算（最终）" xfId="2494"/>
    <cellStyle name="好_2009年省对市县转移支付测算表(9.27)" xfId="2495"/>
    <cellStyle name="好_2009年省对市县转移支付测算表(9.27)_2012年年底教育项目调整支出汇总表（程科长）" xfId="2496"/>
    <cellStyle name="好_2009年万元表" xfId="2497"/>
    <cellStyle name="好_行政增资" xfId="2498"/>
    <cellStyle name="好_20101014国资收入安排项目" xfId="2499"/>
    <cellStyle name="好_2010结算单定稿" xfId="2500"/>
    <cellStyle name="好_下文_2012年年底教育项目调整支出汇总表（程科长）" xfId="2501"/>
    <cellStyle name="好_2010年全省供养人员" xfId="2502"/>
    <cellStyle name="好_2010年省对市县结算（最终）" xfId="2503"/>
    <cellStyle name="好_2010年支出变动修改" xfId="2504"/>
    <cellStyle name="好_2010省对市县转移支付测算表(10-21）_2012年年底教育项目调整支出汇总表（程科长）" xfId="2505"/>
    <cellStyle name="好_2011.1-6转移支付" xfId="2506"/>
    <cellStyle name="好_2012结转明细表" xfId="2507"/>
    <cellStyle name="好_2011结算单" xfId="2508"/>
    <cellStyle name="好_2011结算单定稿" xfId="2509"/>
    <cellStyle name="好_2011年财力预测3.14" xfId="2510"/>
    <cellStyle name="好_2011年省对市县结算(3.21)" xfId="2511"/>
    <cellStyle name="好_2012年市本级基建预算（草案）" xfId="2512"/>
    <cellStyle name="好_2012年市本级基建预算（草案）_2012年年底教育项目调整支出汇总表（程科长）" xfId="2513"/>
    <cellStyle name="好_2012年市本级基建预算（草案）20120128_2012年年底教育项目调整支出汇总表（程科长）" xfId="2514"/>
    <cellStyle name="好_20河南(财政部2010年县级基本财力测算数据)_2012年年底教育项目调整支出汇总表（程科长）" xfId="2515"/>
    <cellStyle name="好_20河南_2012年年底教育项目调整支出汇总表（程科长）" xfId="2516"/>
    <cellStyle name="好_22湖南_2012年年底教育项目调整支出汇总表（程科长）" xfId="2517"/>
    <cellStyle name="好_27重庆_2012年年底教育项目调整支出汇总表（程科长）" xfId="2518"/>
    <cellStyle name="好_28四川" xfId="2519"/>
    <cellStyle name="好_28四川_2012年年底教育项目调整支出汇总表（程科长）" xfId="2520"/>
    <cellStyle name="好_30云南_1" xfId="2521"/>
    <cellStyle name="好_33甘肃" xfId="2522"/>
    <cellStyle name="好_34青海_1_2012年年底教育项目调整支出汇总表（程科长）" xfId="2523"/>
    <cellStyle name="好_34青海_2012年年底教育项目调整支出汇总表（程科长）" xfId="2524"/>
    <cellStyle name="好_530629_2006年县级财政报表附表" xfId="2525"/>
    <cellStyle name="好_530629_2006年县级财政报表附表_2012年年底教育项目调整支出汇总表（程科长）" xfId="2526"/>
    <cellStyle name="好_5334_2006年迪庆县级财政报表附表" xfId="2527"/>
    <cellStyle name="好_5334_2006年迪庆县级财政报表附表_2012年年底教育项目调整支出汇总表（程科长）" xfId="2528"/>
    <cellStyle name="好_Book1" xfId="2529"/>
    <cellStyle name="好_Book2_市直提前告知" xfId="2530"/>
    <cellStyle name="好_Book2_市直提前告知_2012年年底教育项目调整支出汇总表（程科长）" xfId="2531"/>
    <cellStyle name="好_M01-2(州市补助收入)_2012年年底教育项目调整支出汇总表（程科长）" xfId="2532"/>
    <cellStyle name="好_Sheet1" xfId="2533"/>
    <cellStyle name="好_安徽 缺口县区测算(地方填报)1" xfId="2534"/>
    <cellStyle name="好_安阳归并体制结算上解数12.14" xfId="2535"/>
    <cellStyle name="好_安阳市2010年财政决算报表" xfId="2536"/>
    <cellStyle name="好_安阳市市直机关调整津贴补贴水平资金审批表＿汇总表" xfId="2537"/>
    <cellStyle name="好_表一" xfId="2538"/>
    <cellStyle name="好_表一_2012年年底教育项目调整支出汇总表（程科长）" xfId="2539"/>
    <cellStyle name="好_不含人员经费系数" xfId="2540"/>
    <cellStyle name="好_财力测算09年" xfId="2541"/>
    <cellStyle name="好_财力测算2011" xfId="2542"/>
    <cellStyle name="好_财力差异计算表(不含非农业区)_2012年年底教育项目调整支出汇总表（程科长）" xfId="2543"/>
    <cellStyle name="好_财政供养人员" xfId="2544"/>
    <cellStyle name="好_财政供养人员_2012年年底教育项目调整支出汇总表（程科长）" xfId="2545"/>
    <cellStyle name="好_测算结果" xfId="2546"/>
    <cellStyle name="好_测算结果_2012年年底教育项目调整支出汇总表（程科长）" xfId="2547"/>
    <cellStyle name="好_测算结果汇总" xfId="2548"/>
    <cellStyle name="烹拳 [0]_ +Foil &amp; -FOIL &amp; PAPER" xfId="2549"/>
    <cellStyle name="好_测算总表_2012年年底教育项目调整支出汇总表（程科长）" xfId="2550"/>
    <cellStyle name="好_城建部门" xfId="2551"/>
    <cellStyle name="好_第一部分：综合全" xfId="2552"/>
    <cellStyle name="好_第一部分：综合全_2012年年底教育项目调整支出汇总表（程科长）" xfId="2553"/>
    <cellStyle name="好_电力公司增值税划转" xfId="2554"/>
    <cellStyle name="好_对口支援江油捐款" xfId="2555"/>
    <cellStyle name="好_县区合并测算20080421_县市旗测算-新科目（含人口规模效应）" xfId="2556"/>
    <cellStyle name="好_分析缺口率" xfId="2557"/>
    <cellStyle name="好_分析缺口率_2012年年底教育项目调整支出汇总表（程科长）" xfId="2558"/>
    <cellStyle name="好_分县成本差异系数_2012年年底教育项目调整支出汇总表（程科长）" xfId="2559"/>
    <cellStyle name="好_分县成本差异系数_不含人员经费系数_2012年年底教育项目调整支出汇总表（程科长）" xfId="2560"/>
    <cellStyle name="好_分县成本差异系数_民生政策最低支出需求" xfId="2561"/>
    <cellStyle name="好_分县成本差异系数_民生政策最低支出需求_2012年年底教育项目调整支出汇总表（程科长）" xfId="2562"/>
    <cellStyle name="好_附表" xfId="2563"/>
    <cellStyle name="好_河南 缺口县区测算(地方填报)" xfId="2564"/>
    <cellStyle name="好_教育(按照总人口测算）—20080416_不含人员经费系数_2012年年底教育项目调整支出汇总表（程科长）" xfId="2565"/>
    <cellStyle name="好_河南 缺口县区测算(地方填报白)_2012年年底教育项目调整支出汇总表（程科长）" xfId="2566"/>
    <cellStyle name="好_河南省农村义务教育教师绩效工资测算表8-12" xfId="2567"/>
    <cellStyle name="好_核定人数对比" xfId="2568"/>
    <cellStyle name="好_核定人数对比_2012年年底教育项目调整支出汇总表（程科长）" xfId="2569"/>
    <cellStyle name="好_核定人数下发表" xfId="2570"/>
    <cellStyle name="好_核定人数下发表_2012年年底教育项目调整支出汇总表（程科长）" xfId="2571"/>
    <cellStyle name="好_汇报姜局2.16" xfId="2572"/>
    <cellStyle name="好_汇总_2012年年底教育项目调整支出汇总表（程科长）" xfId="2573"/>
    <cellStyle name="好_汇总表" xfId="2574"/>
    <cellStyle name="好_汇总表4" xfId="2575"/>
    <cellStyle name="好_汇总-县级财政报表附表" xfId="2576"/>
    <cellStyle name="好_基础数据" xfId="2577"/>
    <cellStyle name="好_基金平衡表5.8" xfId="2578"/>
    <cellStyle name="好_检验表" xfId="2579"/>
    <cellStyle name="好_检验表（调整后）" xfId="2580"/>
    <cellStyle name="好_检验表_2012年年底教育项目调整支出汇总表（程科长）" xfId="2581"/>
    <cellStyle name="好_教育(按照总人口测算）—20080416" xfId="2582"/>
    <cellStyle name="好_教育(按照总人口测算）—20080416_2012年年底教育项目调整支出汇总表（程科长）" xfId="2583"/>
    <cellStyle name="好_教育(按照总人口测算）—20080416_不含人员经费系数" xfId="2584"/>
    <cellStyle name="好_教育(按照总人口测算）—20080416_民生政策最低支出需求" xfId="2585"/>
    <cellStyle name="好_教育(按照总人口测算）—20080416_县市旗测算-新科目（含人口规模效应）" xfId="2586"/>
    <cellStyle name="好_教育(按照总人口测算）—20080416_县市旗测算-新科目（含人口规模效应）_2012年年底教育项目调整支出汇总表（程科长）" xfId="2587"/>
    <cellStyle name="好_接转" xfId="2588"/>
    <cellStyle name="好_津补贴保障测算（2010.3.19）" xfId="2589"/>
    <cellStyle name="好_矿务局" xfId="2590"/>
    <cellStyle name="好_矿务局_2012年年底教育项目调整支出汇总表（程科长）" xfId="2591"/>
    <cellStyle name="好_民生政策最低支出需求" xfId="2592"/>
    <cellStyle name="好_农林水和城市维护标准支出20080505－县区合计" xfId="2593"/>
    <cellStyle name="好_农林水和城市维护标准支出20080505－县区合计_2012年年底教育项目调整支出汇总表（程科长）" xfId="2594"/>
    <cellStyle name="好_农林水和城市维护标准支出20080505－县区合计_不含人员经费系数_2012年年底教育项目调整支出汇总表（程科长）" xfId="2595"/>
    <cellStyle name="好_农林水和城市维护标准支出20080505－县区合计_民生政策最低支出需求" xfId="2596"/>
    <cellStyle name="好_农林水和城市维护标准支出20080505－县区合计_民生政策最低支出需求_2012年年底教育项目调整支出汇总表（程科长）" xfId="2597"/>
    <cellStyle name="好_农林水和城市维护标准支出20080505－县区合计_县市旗测算-新科目（含人口规模效应）" xfId="2598"/>
    <cellStyle name="好_农林水和城市维护标准支出20080505－县区合计_县市旗测算-新科目（含人口规模效应）_2012年年底教育项目调整支出汇总表（程科长）" xfId="2599"/>
    <cellStyle name="好_平邑" xfId="2600"/>
    <cellStyle name="好_其他部门(按照总人口测算）—20080416" xfId="2601"/>
    <cellStyle name="好_其他部门(按照总人口测算）—20080416_2012年年底教育项目调整支出汇总表（程科长）" xfId="2602"/>
    <cellStyle name="好_其他部门(按照总人口测算）—20080416_不含人员经费系数" xfId="2603"/>
    <cellStyle name="好_其他部门(按照总人口测算）—20080416_不含人员经费系数_2012年年底教育项目调整支出汇总表（程科长）" xfId="2604"/>
    <cellStyle name="好_其他部门(按照总人口测算）—20080416_民生政策最低支出需求" xfId="2605"/>
    <cellStyle name="好_其他部门(按照总人口测算）—20080416_民生政策最低支出需求_2012年年底教育项目调整支出汇总表（程科长）" xfId="2606"/>
    <cellStyle name="好_其他部门(按照总人口测算）—20080416_县市旗测算-新科目（含人口规模效应）" xfId="2607"/>
    <cellStyle name="好_其他部门(按照总人口测算）—20080416_县市旗测算-新科目（含人口规模效应）_2012年年底教育项目调整支出汇总表（程科长）" xfId="2608"/>
    <cellStyle name="千_NJ18-15_一审汇总1.27" xfId="2609"/>
    <cellStyle name="好_缺口县区测算（11.13）" xfId="2610"/>
    <cellStyle name="好_缺口县区测算（11.13）_2012年年底教育项目调整支出汇总表（程科长）" xfId="2611"/>
    <cellStyle name="好_缺口县区测算(按2007支出增长25%测算)_2012年年底教育项目调整支出汇总表（程科长）" xfId="2612"/>
    <cellStyle name="好_缺口县区测算(按核定人数)" xfId="2613"/>
    <cellStyle name="好_缺口县区测算(按核定人数)_2012年年底教育项目调整支出汇总表（程科长）" xfId="2614"/>
    <cellStyle name="好_缺口县区测算(财政部标准)" xfId="2615"/>
    <cellStyle name="好_缺口县区测算(财政部标准)_2012年年底教育项目调整支出汇总表（程科长）" xfId="2616"/>
    <cellStyle name="好_缺口县区测算_2012年年底教育项目调整支出汇总表（程科长）" xfId="2617"/>
    <cellStyle name="好_缺口消化情况" xfId="2618"/>
    <cellStyle name="好_缺口消化情况_2012年年底教育项目调整支出汇总表（程科长）" xfId="2619"/>
    <cellStyle name="好_人员工资和公用经费" xfId="2620"/>
    <cellStyle name="千_NJ17-06_一审汇总" xfId="2621"/>
    <cellStyle name="好_人员工资和公用经费_2012年年底教育项目调整支出汇总表（程科长）" xfId="2622"/>
    <cellStyle name="好_人员工资和公用经费2" xfId="2623"/>
    <cellStyle name="好_人员工资和公用经费2_2012年年底教育项目调整支出汇总表（程科长）" xfId="2624"/>
    <cellStyle name="好_人员工资和公用经费3" xfId="2625"/>
    <cellStyle name="好_山东省民生支出标准_2012年年底教育项目调整支出汇总表（程科长）" xfId="2626"/>
    <cellStyle name="好_省定集聚区收入基数" xfId="2627"/>
    <cellStyle name="好_市辖区测算20080510" xfId="2628"/>
    <cellStyle name="好_市辖区测算20080510_不含人员经费系数" xfId="2629"/>
    <cellStyle name="好_市辖区测算20080510_不含人员经费系数_2012年年底教育项目调整支出汇总表（程科长）" xfId="2630"/>
    <cellStyle name="好_市辖区测算20080510_民生政策最低支出需求" xfId="2631"/>
    <cellStyle name="好_市辖区测算20080510_民生政策最低支出需求_2012年年底教育项目调整支出汇总表（程科长）" xfId="2632"/>
    <cellStyle name="好_市辖区测算20080510_县市旗测算-新科目（含人口规模效应）" xfId="2633"/>
    <cellStyle name="好_市辖区测算-新科目（20080626）" xfId="2634"/>
    <cellStyle name="好_市辖区测算-新科目（20080626）_不含人员经费系数" xfId="2635"/>
    <cellStyle name="好_市辖区测算-新科目（20080626）_不含人员经费系数_2012年年底教育项目调整支出汇总表（程科长）" xfId="2636"/>
    <cellStyle name="好_市辖区测算-新科目（20080626）_民生政策最低支出需求" xfId="2637"/>
    <cellStyle name="好_市辖区测算-新科目（20080626）_民生政策最低支出需求_2012年年底教育项目调整支出汇总表（程科长）" xfId="2638"/>
    <cellStyle name="好_市辖区测算-新科目（20080626）_县市旗测算-新科目（含人口规模效应）_2012年年底教育项目调整支出汇总表（程科长）" xfId="2639"/>
    <cellStyle name="好_市直提前告知" xfId="2640"/>
    <cellStyle name="好_市直提前告知_2012年年底教育项目调整支出汇总表（程科长）" xfId="2641"/>
    <cellStyle name="好_同德" xfId="2642"/>
    <cellStyle name="好_危改资金测算" xfId="2643"/>
    <cellStyle name="好_危改资金测算_2012年年底教育项目调整支出汇总表（程科长）" xfId="2644"/>
    <cellStyle name="好_卫生(按照总人口测算）—20080416" xfId="2645"/>
    <cellStyle name="好_卫生(按照总人口测算）—20080416_不含人员经费系数" xfId="2646"/>
    <cellStyle name="好_卫生(按照总人口测算）—20080416_不含人员经费系数_2012年年底教育项目调整支出汇总表（程科长）" xfId="2647"/>
    <cellStyle name="好_卫生(按照总人口测算）—20080416_民生政策最低支出需求" xfId="2648"/>
    <cellStyle name="好_卫生(按照总人口测算）—20080416_县市旗测算-新科目（含人口规模效应）" xfId="2649"/>
    <cellStyle name="好_卫生部门" xfId="2650"/>
    <cellStyle name="好_卫生部门_2012年年底教育项目调整支出汇总表（程科长）" xfId="2651"/>
    <cellStyle name="好_文体广播部门" xfId="2652"/>
    <cellStyle name="好_文体广播事业(按照总人口测算）—20080416_2012年年底教育项目调整支出汇总表（程科长）" xfId="2653"/>
    <cellStyle name="好_文体广播事业(按照总人口测算）—20080416_不含人员经费系数" xfId="2654"/>
    <cellStyle name="好_文体广播事业(按照总人口测算）—20080416_民生政策最低支出需求" xfId="2655"/>
    <cellStyle name="好_文体广播事业(按照总人口测算）—20080416_民生政策最低支出需求_2012年年底教育项目调整支出汇总表（程科长）" xfId="2656"/>
    <cellStyle name="好_文体广播事业(按照总人口测算）—20080416_县市旗测算-新科目（含人口规模效应）" xfId="2657"/>
    <cellStyle name="好_文体广播事业(按照总人口测算）—20080416_县市旗测算-新科目（含人口规模效应）_2012年年底教育项目调整支出汇总表（程科长）" xfId="2658"/>
    <cellStyle name="好_下文（表）" xfId="2659"/>
    <cellStyle name="好_下文（表）_2012年年底教育项目调整支出汇总表（程科长）" xfId="2660"/>
    <cellStyle name="好_县区合并测算20080421_不含人员经费系数_2012年年底教育项目调整支出汇总表（程科长）" xfId="2661"/>
    <cellStyle name="千_NJ17-06_一审汇总1.27" xfId="2662"/>
    <cellStyle name="好_县区合并测算20080421_民生政策最低支出需求" xfId="2663"/>
    <cellStyle name="好_县区合并测算20080421_民生政策最低支出需求_2012年年底教育项目调整支出汇总表（程科长）" xfId="2664"/>
    <cellStyle name="好_县区合并测算20080423(按照各省比重）" xfId="2665"/>
    <cellStyle name="好_县区合并测算20080423(按照各省比重）_2012年年底教育项目调整支出汇总表（程科长）" xfId="2666"/>
    <cellStyle name="好_县区合并测算20080423(按照各省比重）_不含人员经费系数_2012年年底教育项目调整支出汇总表（程科长）" xfId="2667"/>
    <cellStyle name="好_县区合并测算20080423(按照各省比重）_县市旗测算-新科目（含人口规模效应）_2012年年底教育项目调整支出汇总表（程科长）" xfId="2668"/>
    <cellStyle name="好_县区请示12.23" xfId="2669"/>
    <cellStyle name="好_县区小报告" xfId="2670"/>
    <cellStyle name="好_县市旗测算20080508_2012年年底教育项目调整支出汇总表（程科长）" xfId="2671"/>
    <cellStyle name="好_县市旗测算20080508_民生政策最低支出需求" xfId="2672"/>
    <cellStyle name="好_县市旗测算20080508_民生政策最低支出需求_2012年年底教育项目调整支出汇总表（程科长）" xfId="2673"/>
    <cellStyle name="好_县市旗测算20080508_县市旗测算-新科目（含人口规模效应）" xfId="2674"/>
    <cellStyle name="普通" xfId="2675"/>
    <cellStyle name="好_县市旗测算20080508_县市旗测算-新科目（含人口规模效应）_2012年年底教育项目调整支出汇总表（程科长）" xfId="2676"/>
    <cellStyle name="好_县市旗测算-新科目（20080626）_民生政策最低支出需求" xfId="2677"/>
    <cellStyle name="好_县市旗测算-新科目（20080626）_民生政策最低支出需求_2012年年底教育项目调整支出汇总表（程科长）" xfId="2678"/>
    <cellStyle name="货_NJ18-15_2011结算单定稿" xfId="2679"/>
    <cellStyle name="好_县市旗测算-新科目（20080626）_县市旗测算-新科目（含人口规模效应）" xfId="2680"/>
    <cellStyle name="好_县市旗测算-新科目（20080626）_县市旗测算-新科目（含人口规模效应）_2012年年底教育项目调整支出汇总表（程科长）" xfId="2681"/>
    <cellStyle name="好_县市旗测算-新科目（20080627）_不含人员经费系数" xfId="2682"/>
    <cellStyle name="好_县市旗测算-新科目（20080627）_民生政策最低支出需求" xfId="2683"/>
    <cellStyle name="好_行政(燃修费)_2012年年底教育项目调整支出汇总表（程科长）" xfId="2684"/>
    <cellStyle name="好_行政(燃修费)_民生政策最低支出需求" xfId="2685"/>
    <cellStyle name="好_行政(燃修费)_县市旗测算-新科目（含人口规模效应）" xfId="2686"/>
    <cellStyle name="好_行政(燃修费)_县市旗测算-新科目（含人口规模效应）_2012年年底教育项目调整支出汇总表（程科长）" xfId="2687"/>
    <cellStyle name="好_行政（人员）" xfId="2688"/>
    <cellStyle name="好_行政（人员）_2012年年底教育项目调整支出汇总表（程科长）" xfId="2689"/>
    <cellStyle name="好_行政（人员）_不含人员经费系数_2012年年底教育项目调整支出汇总表（程科长）" xfId="2690"/>
    <cellStyle name="好_行政（人员）_民生政策最低支出需求" xfId="2691"/>
    <cellStyle name="好_行政（人员）_县市旗测算-新科目（含人口规模效应）" xfId="2692"/>
    <cellStyle name="好_行政（人员）_县市旗测算-新科目（含人口规模效应）_2012年年底教育项目调整支出汇总表（程科长）" xfId="2693"/>
    <cellStyle name="好_行政公检法测算_不含人员经费系数" xfId="2694"/>
    <cellStyle name="好_行政公检法测算_不含人员经费系数_2012年年底教育项目调整支出汇总表（程科长）" xfId="2695"/>
    <cellStyle name="好_行政公检法测算_民生政策最低支出需求" xfId="2696"/>
    <cellStyle name="千_NJ18-15_报市长" xfId="2697"/>
    <cellStyle name="好_行政公检法测算_民生政策最低支出需求_2012年年底教育项目调整支出汇总表（程科长）" xfId="2698"/>
    <cellStyle name="好_一般预算支出口径剔除表" xfId="2699"/>
    <cellStyle name="好_云南 缺口县区测算(地方填报)" xfId="2700"/>
    <cellStyle name="好_云南省2008年转移支付测算——州市本级考核部分及政策性测算" xfId="2701"/>
    <cellStyle name="好_云南省2008年转移支付测算——州市本级考核部分及政策性测算_2012年年底教育项目调整支出汇总表（程科长）" xfId="2702"/>
    <cellStyle name="好_增消两税返还_2012年年底教育项目调整支出汇总表（程科长）" xfId="2703"/>
    <cellStyle name="好_重点民生支出需求测算表社保（农村低保）081112_2012年年底教育项目调整支出汇总表（程科长）" xfId="2704"/>
    <cellStyle name="好_转移支付_2012年年底教育项目调整支出汇总表（程科长）" xfId="2705"/>
    <cellStyle name="好_自行调整差异系数顺序_2012年年底教育项目调整支出汇总表（程科长）" xfId="2706"/>
    <cellStyle name="好_总人口" xfId="2707"/>
    <cellStyle name="好_总人口_2012年年底教育项目调整支出汇总表（程科长）" xfId="2708"/>
    <cellStyle name="后继超级链接" xfId="2709"/>
    <cellStyle name="后继超链接" xfId="2710"/>
    <cellStyle name="货" xfId="2711"/>
    <cellStyle name="货_2011结算单定稿" xfId="2712"/>
    <cellStyle name="货_2013年" xfId="2713"/>
    <cellStyle name="货_NJ18-15_2013年" xfId="2714"/>
    <cellStyle name="货_NJ18-15_市直提前告知" xfId="2715"/>
    <cellStyle name="货_NJ18-15_报市长" xfId="2716"/>
    <cellStyle name="货_NJ18-15_汇报姜局2.16" xfId="2717"/>
    <cellStyle name="货_NJ18-15_基金平衡表2.3" xfId="2718"/>
    <cellStyle name="货_NJ18-15_基金平衡表5.8" xfId="2719"/>
    <cellStyle name="货_NJ18-15_一审汇总" xfId="2720"/>
    <cellStyle name="货_汇报姜局2.16" xfId="2721"/>
    <cellStyle name="货_基金平衡表2.3" xfId="2722"/>
    <cellStyle name="货_基金平衡表5.8" xfId="2723"/>
    <cellStyle name="货_市直提前告知" xfId="2724"/>
    <cellStyle name="货_一审汇总1.27" xfId="2725"/>
    <cellStyle name="货_增消两税2012" xfId="2726"/>
    <cellStyle name="货币 3_2011项目" xfId="2727"/>
    <cellStyle name="货币[" xfId="2728"/>
    <cellStyle name="콤마_BOILER-CO1" xfId="2729"/>
    <cellStyle name="표준_0N-HANDLING " xfId="2730"/>
    <cellStyle name="霓付 [0]_ +Foil &amp; -FOIL &amp; PAPER" xfId="2731"/>
    <cellStyle name="霓付_ +Foil &amp; -FOIL &amp; PAPER" xfId="2732"/>
    <cellStyle name="千" xfId="2733"/>
    <cellStyle name="千_NJ09-05" xfId="2734"/>
    <cellStyle name="千_NJ09-05_2011结算单定稿" xfId="2735"/>
    <cellStyle name="千_NJ09-05_2013年" xfId="2736"/>
    <cellStyle name="千_NJ09-05_报市长" xfId="2737"/>
    <cellStyle name="千_NJ09-05_汇报姜局2.16" xfId="2738"/>
    <cellStyle name="千_NJ09-05_基金平衡表2.3" xfId="2739"/>
    <cellStyle name="千_NJ09-05_一审汇总" xfId="2740"/>
    <cellStyle name="千_NJ09-05_一审汇总1.27" xfId="2741"/>
    <cellStyle name="千_NJ17-06" xfId="2742"/>
    <cellStyle name="千_NJ17-06_2011结算单定稿" xfId="2743"/>
    <cellStyle name="千_NJ17-06_2013年" xfId="2744"/>
    <cellStyle name="千_NJ17-06_报市长" xfId="2745"/>
    <cellStyle name="千_NJ17-06_汇报姜局2.16" xfId="2746"/>
    <cellStyle name="千_NJ17-06_基金平衡表5.8" xfId="2747"/>
    <cellStyle name="千_NJ17-06_人大汇报5.8_2013年教科文科预算表" xfId="2748"/>
    <cellStyle name="千_NJ17-06_市直提前告知" xfId="2749"/>
    <cellStyle name="千_NJ17-06_市直提前告知_2013年教科文科预算表" xfId="2750"/>
    <cellStyle name="千_NJ17-24" xfId="2751"/>
    <cellStyle name="千_NJ17-26_一审汇总1.27" xfId="2752"/>
    <cellStyle name="千_NJ17-24_2013年" xfId="2753"/>
    <cellStyle name="千_NJ17-24_人大汇报5.8" xfId="2754"/>
    <cellStyle name="千_NJ17-24_人大汇报5.8_2013年教科文科预算表" xfId="2755"/>
    <cellStyle name="千_NJ17-24_市直提前告知" xfId="2756"/>
    <cellStyle name="千_NJ17-24_市直提前告知_2013年教科文科预算表" xfId="2757"/>
    <cellStyle name="千_NJ17-24_一审汇总" xfId="2758"/>
    <cellStyle name="千_NJ17-26_2011结算单定稿" xfId="2759"/>
    <cellStyle name="千_NJ17-26_报市长" xfId="2760"/>
    <cellStyle name="千_NJ17-26_市直提前告知" xfId="2761"/>
    <cellStyle name="千_NJ17-26_市直提前告知_2013年教科文科预算表" xfId="2762"/>
    <cellStyle name="千_NJ18-15_2013年" xfId="2763"/>
    <cellStyle name="千_NJ18-15_汇报姜局2.16" xfId="2764"/>
    <cellStyle name="千_NJ18-15_基金平衡表2.3" xfId="2765"/>
    <cellStyle name="千_NJ18-15_基金平衡表5.8" xfId="2766"/>
    <cellStyle name="千_NJ18-15_人大汇报5.8" xfId="2767"/>
    <cellStyle name="千_NJ18-15_市直提前告知_2013年教科文科预算表" xfId="2768"/>
    <cellStyle name="千_NJ18-15_一审汇总" xfId="2769"/>
    <cellStyle name="千_报市长" xfId="2770"/>
    <cellStyle name="千_基金平衡表5.8" xfId="2771"/>
    <cellStyle name="千_人大汇报5.8" xfId="2772"/>
    <cellStyle name="千_市直提前告知_2013年教科文科预算表" xfId="2773"/>
    <cellStyle name="千_一审汇总" xfId="2774"/>
    <cellStyle name="千_一审汇总1.27" xfId="2775"/>
    <cellStyle name="千分位[0]" xfId="2776"/>
    <cellStyle name="千位[0]" xfId="2777"/>
    <cellStyle name="千位分隔 2" xfId="2778"/>
    <cellStyle name="千位分隔[0] 3" xfId="2779"/>
    <cellStyle name="千位分隔[0] 4" xfId="2780"/>
    <cellStyle name="千位分隔[0] 6" xfId="2781"/>
    <cellStyle name="千位分季_新建 Microsoft Excel 工作表" xfId="2782"/>
    <cellStyle name="钎霖_4岿角利" xfId="2783"/>
    <cellStyle name="强调 1" xfId="2784"/>
    <cellStyle name="强调 3" xfId="2785"/>
    <cellStyle name="数字" xfId="2786"/>
    <cellStyle name="小数" xfId="2787"/>
    <cellStyle name="样式 1 2" xfId="2788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\My%20Documents\&#20538;&#21153;&#25187;&#27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39044;&#31639;&#32534;&#21046;\&#25253;&#30465;&#20154;&#22823;\excel2003&#29256;&#65288;&#24050;&#38145;&#23450;&#20844;&#24335;&#65289;2018&#24180;&#22320;&#26041;&#36130;&#25919;&#39044;&#316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39044;&#31639;&#32534;&#21046;\2018&#24180;&#25919;&#24220;&#39044;&#31639;&#20844;&#24320;\&#39044;&#31639;&#32534;&#21046;\16&#24180;&#37096;&#38376;&#39044;&#31639;\&#25253;&#24066;&#20154;&#22823;\Documents%20and%20Settings\Owner\&#26700;&#38754;\My%20Documents\&#36716;&#31227;&#25903;&#20184;\2009\Documents%20and%20Settings\lp\&#26700;&#38754;\&#21021;&#27493;&#27979;&#31639;&#32467;&#26524;\&#24503;&#24030;&#21150;\&#25910;&#20837;&#36136;&#37327;&#25913;&#21892;\&#19968;&#33324;&#39044;&#31639;&#25910;&#20837;&#21344;GDP&#24773;&#20917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2011\My%20Documents\&#36716;&#31227;&#25903;&#20184;\2009\Documents%20and%20Settings\lp\&#26700;&#38754;\&#21021;&#27493;&#27979;&#31639;&#32467;&#26524;\&#24503;&#24030;&#21150;\&#25910;&#20837;&#36136;&#37327;&#25913;&#21892;\&#19968;&#33324;&#39044;&#31639;&#25910;&#20837;&#21344;GDP&#24773;&#20917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39044;&#31639;&#32534;&#21046;\2018&#24180;&#25919;&#24220;&#39044;&#31639;&#20844;&#24320;\&#39044;&#31639;&#32534;&#21046;\16&#24180;&#37096;&#38376;&#39044;&#31639;\&#25253;&#24066;&#20154;&#22823;\Documents%20and%20Settings\Owner\&#26700;&#38754;\&#21439;&#21306;&#23545;&#36134;\&#25552;&#21069;&#21578;&#30693;.&#234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\2011\Documents%20and%20Settings\Owner\&#26700;&#38754;\&#21439;&#21306;&#23545;&#36134;\&#25552;&#21069;&#21578;&#30693;.&#2343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39044;&#31639;&#32534;&#21046;\2018&#24180;&#25919;&#24220;&#39044;&#31639;&#20844;&#24320;\&#39044;&#31639;&#32534;&#21046;\16&#24180;&#37096;&#38376;&#39044;&#31639;\&#25253;&#24066;&#20154;&#22823;\Documents%20and%20Settings\Owner\My%20Documents\&#20538;&#21153;&#25187;&#27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006 (2)"/>
      <sheetName val="Mp-team 1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</sheetNames>
    <sheetDataSet>
      <sheetData sheetId="0"/>
      <sheetData sheetId="1"/>
      <sheetData sheetId="2">
        <row r="33">
          <cell r="B33">
            <v>64071</v>
          </cell>
          <cell r="C33">
            <v>70478.1</v>
          </cell>
        </row>
      </sheetData>
      <sheetData sheetId="3">
        <row r="1314">
          <cell r="B1314">
            <v>51987</v>
          </cell>
          <cell r="C1314">
            <v>61404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C01-1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C01-1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第一批 (3)"/>
      <sheetName val="中央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第一批 (3)"/>
      <sheetName val="中央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10120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2006 (2)"/>
      <sheetName val="Mp-team 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1" sqref="A1"/>
    </sheetView>
  </sheetViews>
  <sheetFormatPr defaultColWidth="9" defaultRowHeight="14.25" outlineLevelCol="3"/>
  <cols>
    <col min="1" max="1" width="50.25" style="127" customWidth="1"/>
    <col min="2" max="3" width="30.625" style="197" customWidth="1"/>
    <col min="4" max="4" width="30.625" style="198" customWidth="1"/>
    <col min="5" max="16384" width="9" style="127"/>
  </cols>
  <sheetData>
    <row r="1" s="127" customFormat="1" ht="18" customHeight="1" spans="1:4">
      <c r="A1" s="128"/>
      <c r="B1" s="197"/>
      <c r="C1" s="197"/>
      <c r="D1" s="198"/>
    </row>
    <row r="2" s="128" customFormat="1" ht="20.25" spans="1:4">
      <c r="A2" s="132" t="s">
        <v>0</v>
      </c>
      <c r="B2" s="132"/>
      <c r="C2" s="132"/>
      <c r="D2" s="132"/>
    </row>
    <row r="3" s="127" customFormat="1" ht="20.25" customHeight="1" spans="1:4">
      <c r="A3" s="128"/>
      <c r="B3" s="197"/>
      <c r="C3" s="197"/>
      <c r="D3" s="230" t="s">
        <v>1</v>
      </c>
    </row>
    <row r="4" s="127" customFormat="1" ht="31.5" customHeight="1" spans="1:4">
      <c r="A4" s="137" t="s">
        <v>2</v>
      </c>
      <c r="B4" s="138" t="s">
        <v>3</v>
      </c>
      <c r="C4" s="139" t="s">
        <v>4</v>
      </c>
      <c r="D4" s="231" t="s">
        <v>5</v>
      </c>
    </row>
    <row r="5" s="127" customFormat="1" ht="20.1" customHeight="1" spans="1:4">
      <c r="A5" s="201" t="s">
        <v>6</v>
      </c>
      <c r="B5" s="202">
        <f>SUM(B6:B22)</f>
        <v>50551</v>
      </c>
      <c r="C5" s="202">
        <f>SUM(C6:C22)</f>
        <v>55606.1</v>
      </c>
      <c r="D5" s="232">
        <f t="shared" ref="D5:D31" si="0">IF(B5=0,"",ROUND(C5/B5*100,1))</f>
        <v>110</v>
      </c>
    </row>
    <row r="6" s="127" customFormat="1" ht="20.1" customHeight="1" spans="1:4">
      <c r="A6" s="201" t="s">
        <v>7</v>
      </c>
      <c r="B6" s="233">
        <v>17712</v>
      </c>
      <c r="C6" s="233">
        <f t="shared" ref="C6:C19" si="1">B6*1.1</f>
        <v>19483.2</v>
      </c>
      <c r="D6" s="232">
        <f t="shared" si="0"/>
        <v>110</v>
      </c>
    </row>
    <row r="7" s="127" customFormat="1" ht="20.1" customHeight="1" spans="1:4">
      <c r="A7" s="201" t="s">
        <v>8</v>
      </c>
      <c r="B7" s="233">
        <v>344</v>
      </c>
      <c r="C7" s="233">
        <f t="shared" si="1"/>
        <v>378.4</v>
      </c>
      <c r="D7" s="232">
        <f t="shared" si="0"/>
        <v>110</v>
      </c>
    </row>
    <row r="8" s="127" customFormat="1" ht="20.1" customHeight="1" spans="1:4">
      <c r="A8" s="201" t="s">
        <v>9</v>
      </c>
      <c r="B8" s="233">
        <v>5479</v>
      </c>
      <c r="C8" s="233">
        <f t="shared" si="1"/>
        <v>6026.9</v>
      </c>
      <c r="D8" s="232">
        <f t="shared" si="0"/>
        <v>110</v>
      </c>
    </row>
    <row r="9" s="127" customFormat="1" ht="20.1" customHeight="1" spans="1:4">
      <c r="A9" s="201" t="s">
        <v>10</v>
      </c>
      <c r="B9" s="233"/>
      <c r="C9" s="233">
        <f t="shared" si="1"/>
        <v>0</v>
      </c>
      <c r="D9" s="232" t="str">
        <f t="shared" si="0"/>
        <v/>
      </c>
    </row>
    <row r="10" s="127" customFormat="1" ht="20.1" customHeight="1" spans="1:4">
      <c r="A10" s="201" t="s">
        <v>11</v>
      </c>
      <c r="B10" s="233">
        <v>1450</v>
      </c>
      <c r="C10" s="233">
        <f t="shared" si="1"/>
        <v>1595</v>
      </c>
      <c r="D10" s="232">
        <f t="shared" si="0"/>
        <v>110</v>
      </c>
    </row>
    <row r="11" s="127" customFormat="1" ht="20.1" customHeight="1" spans="1:4">
      <c r="A11" s="201" t="s">
        <v>12</v>
      </c>
      <c r="B11" s="233"/>
      <c r="C11" s="233">
        <f t="shared" si="1"/>
        <v>0</v>
      </c>
      <c r="D11" s="232" t="str">
        <f t="shared" si="0"/>
        <v/>
      </c>
    </row>
    <row r="12" s="127" customFormat="1" ht="20.1" customHeight="1" spans="1:4">
      <c r="A12" s="201" t="s">
        <v>13</v>
      </c>
      <c r="B12" s="233">
        <v>2420</v>
      </c>
      <c r="C12" s="233">
        <f t="shared" si="1"/>
        <v>2662</v>
      </c>
      <c r="D12" s="232">
        <f t="shared" si="0"/>
        <v>110</v>
      </c>
    </row>
    <row r="13" s="127" customFormat="1" ht="20.1" customHeight="1" spans="1:4">
      <c r="A13" s="201" t="s">
        <v>14</v>
      </c>
      <c r="B13" s="233">
        <v>2527</v>
      </c>
      <c r="C13" s="233">
        <f t="shared" si="1"/>
        <v>2779.7</v>
      </c>
      <c r="D13" s="232">
        <f t="shared" si="0"/>
        <v>110</v>
      </c>
    </row>
    <row r="14" s="127" customFormat="1" ht="20.1" customHeight="1" spans="1:4">
      <c r="A14" s="201" t="s">
        <v>15</v>
      </c>
      <c r="B14" s="233">
        <v>851</v>
      </c>
      <c r="C14" s="233">
        <f t="shared" si="1"/>
        <v>936.1</v>
      </c>
      <c r="D14" s="232">
        <f t="shared" si="0"/>
        <v>110</v>
      </c>
    </row>
    <row r="15" s="127" customFormat="1" ht="20.1" customHeight="1" spans="1:4">
      <c r="A15" s="201" t="s">
        <v>16</v>
      </c>
      <c r="B15" s="233">
        <v>5298</v>
      </c>
      <c r="C15" s="233">
        <f t="shared" si="1"/>
        <v>5827.8</v>
      </c>
      <c r="D15" s="232">
        <f t="shared" si="0"/>
        <v>110</v>
      </c>
    </row>
    <row r="16" s="127" customFormat="1" ht="20.1" customHeight="1" spans="1:4">
      <c r="A16" s="201" t="s">
        <v>17</v>
      </c>
      <c r="B16" s="233">
        <v>6781</v>
      </c>
      <c r="C16" s="233">
        <f t="shared" si="1"/>
        <v>7459.1</v>
      </c>
      <c r="D16" s="232">
        <f t="shared" si="0"/>
        <v>110</v>
      </c>
    </row>
    <row r="17" s="127" customFormat="1" ht="20.1" customHeight="1" spans="1:4">
      <c r="A17" s="201" t="s">
        <v>18</v>
      </c>
      <c r="B17" s="233"/>
      <c r="C17" s="233">
        <f t="shared" si="1"/>
        <v>0</v>
      </c>
      <c r="D17" s="232" t="str">
        <f t="shared" si="0"/>
        <v/>
      </c>
    </row>
    <row r="18" s="127" customFormat="1" ht="20.1" customHeight="1" spans="1:4">
      <c r="A18" s="201" t="s">
        <v>19</v>
      </c>
      <c r="B18" s="233">
        <v>3342</v>
      </c>
      <c r="C18" s="233">
        <f t="shared" si="1"/>
        <v>3676.2</v>
      </c>
      <c r="D18" s="232">
        <f t="shared" si="0"/>
        <v>110</v>
      </c>
    </row>
    <row r="19" s="127" customFormat="1" ht="20.1" customHeight="1" spans="1:4">
      <c r="A19" s="201" t="s">
        <v>20</v>
      </c>
      <c r="B19" s="233">
        <v>4347</v>
      </c>
      <c r="C19" s="233">
        <f t="shared" si="1"/>
        <v>4781.7</v>
      </c>
      <c r="D19" s="232">
        <f t="shared" si="0"/>
        <v>110</v>
      </c>
    </row>
    <row r="20" s="127" customFormat="1" ht="20.1" customHeight="1" spans="1:4">
      <c r="A20" s="201" t="s">
        <v>21</v>
      </c>
      <c r="B20" s="206"/>
      <c r="C20" s="206"/>
      <c r="D20" s="232" t="str">
        <f t="shared" si="0"/>
        <v/>
      </c>
    </row>
    <row r="21" s="127" customFormat="1" ht="20.1" customHeight="1" spans="1:4">
      <c r="A21" s="201" t="s">
        <v>22</v>
      </c>
      <c r="B21" s="206"/>
      <c r="C21" s="206"/>
      <c r="D21" s="232" t="str">
        <f t="shared" si="0"/>
        <v/>
      </c>
    </row>
    <row r="22" s="127" customFormat="1" ht="20.1" customHeight="1" spans="1:4">
      <c r="A22" s="201" t="s">
        <v>23</v>
      </c>
      <c r="B22" s="206"/>
      <c r="C22" s="206"/>
      <c r="D22" s="232" t="str">
        <f t="shared" si="0"/>
        <v/>
      </c>
    </row>
    <row r="23" s="127" customFormat="1" ht="21" customHeight="1" spans="1:4">
      <c r="A23" s="201" t="s">
        <v>24</v>
      </c>
      <c r="B23" s="202">
        <f>SUM(B24:B31)</f>
        <v>13520</v>
      </c>
      <c r="C23" s="202">
        <f>SUM(C24:C31)</f>
        <v>14872</v>
      </c>
      <c r="D23" s="232">
        <f t="shared" si="0"/>
        <v>110</v>
      </c>
    </row>
    <row r="24" s="127" customFormat="1" ht="20.1" customHeight="1" spans="1:4">
      <c r="A24" s="201" t="s">
        <v>25</v>
      </c>
      <c r="B24" s="233">
        <v>3473</v>
      </c>
      <c r="C24" s="234">
        <f t="shared" ref="C24:C26" si="2">B24*1.1</f>
        <v>3820.3</v>
      </c>
      <c r="D24" s="232">
        <f t="shared" si="0"/>
        <v>110</v>
      </c>
    </row>
    <row r="25" s="127" customFormat="1" ht="20.1" customHeight="1" spans="1:4">
      <c r="A25" s="201" t="s">
        <v>26</v>
      </c>
      <c r="B25" s="233">
        <v>9609</v>
      </c>
      <c r="C25" s="233">
        <f t="shared" si="2"/>
        <v>10569.9</v>
      </c>
      <c r="D25" s="232">
        <f t="shared" si="0"/>
        <v>110</v>
      </c>
    </row>
    <row r="26" s="127" customFormat="1" ht="20.1" customHeight="1" spans="1:4">
      <c r="A26" s="201" t="s">
        <v>27</v>
      </c>
      <c r="B26" s="233">
        <v>381</v>
      </c>
      <c r="C26" s="233">
        <f t="shared" si="2"/>
        <v>419.1</v>
      </c>
      <c r="D26" s="232">
        <f t="shared" si="0"/>
        <v>110</v>
      </c>
    </row>
    <row r="27" s="127" customFormat="1" ht="20.1" customHeight="1" spans="1:4">
      <c r="A27" s="201" t="s">
        <v>28</v>
      </c>
      <c r="B27" s="233"/>
      <c r="C27" s="233"/>
      <c r="D27" s="232" t="str">
        <f t="shared" si="0"/>
        <v/>
      </c>
    </row>
    <row r="28" s="127" customFormat="1" ht="20.1" customHeight="1" spans="1:4">
      <c r="A28" s="201" t="s">
        <v>29</v>
      </c>
      <c r="B28" s="233">
        <v>57</v>
      </c>
      <c r="C28" s="233">
        <f>B28*1.1</f>
        <v>62.7</v>
      </c>
      <c r="D28" s="232">
        <f t="shared" si="0"/>
        <v>110</v>
      </c>
    </row>
    <row r="29" s="127" customFormat="1" ht="20.1" customHeight="1" spans="1:4">
      <c r="A29" s="201" t="s">
        <v>30</v>
      </c>
      <c r="B29" s="206"/>
      <c r="C29" s="206"/>
      <c r="D29" s="232" t="str">
        <f t="shared" si="0"/>
        <v/>
      </c>
    </row>
    <row r="30" s="229" customFormat="1" ht="20.1" customHeight="1" spans="1:4">
      <c r="A30" s="201" t="s">
        <v>31</v>
      </c>
      <c r="B30" s="206"/>
      <c r="C30" s="206"/>
      <c r="D30" s="232" t="str">
        <f t="shared" si="0"/>
        <v/>
      </c>
    </row>
    <row r="31" s="229" customFormat="1" ht="20.1" customHeight="1" spans="1:4">
      <c r="A31" s="201" t="s">
        <v>32</v>
      </c>
      <c r="B31" s="206"/>
      <c r="C31" s="206"/>
      <c r="D31" s="232" t="str">
        <f t="shared" si="0"/>
        <v/>
      </c>
    </row>
    <row r="32" s="127" customFormat="1" ht="20.1" customHeight="1" spans="1:4">
      <c r="A32" s="201" t="s">
        <v>33</v>
      </c>
      <c r="B32" s="206"/>
      <c r="C32" s="206"/>
      <c r="D32" s="235"/>
    </row>
    <row r="33" s="127" customFormat="1" ht="20.1" customHeight="1" spans="1:4">
      <c r="A33" s="158" t="s">
        <v>34</v>
      </c>
      <c r="B33" s="202">
        <f>SUM(B5,B23)</f>
        <v>64071</v>
      </c>
      <c r="C33" s="202">
        <f>SUM(C5,C23)</f>
        <v>70478.1</v>
      </c>
      <c r="D33" s="232">
        <f>IF(B33=0,"",ROUND(C33/B33*100,1))</f>
        <v>110</v>
      </c>
    </row>
    <row r="34" s="127" customFormat="1" ht="18.75" customHeight="1" spans="1:4">
      <c r="A34" s="236" t="s">
        <v>33</v>
      </c>
      <c r="B34" s="236"/>
      <c r="C34" s="236"/>
      <c r="D34" s="236"/>
    </row>
    <row r="35" s="127" customFormat="1" ht="20.1" customHeight="1" spans="2:4">
      <c r="B35" s="197"/>
      <c r="C35" s="197"/>
      <c r="D35" s="198"/>
    </row>
    <row r="36" s="127" customFormat="1" ht="20.1" customHeight="1" spans="2:4">
      <c r="B36" s="197"/>
      <c r="C36" s="197"/>
      <c r="D36" s="198"/>
    </row>
    <row r="37" s="127" customFormat="1" ht="20.1" customHeight="1" spans="2:4">
      <c r="B37" s="197"/>
      <c r="C37" s="197"/>
      <c r="D37" s="198"/>
    </row>
    <row r="38" s="127" customFormat="1" ht="20.1" customHeight="1" spans="2:4">
      <c r="B38" s="197"/>
      <c r="C38" s="197"/>
      <c r="D38" s="198"/>
    </row>
  </sheetData>
  <protectedRanges>
    <protectedRange sqref="B6:C22" name="区域1" securityDescriptor=""/>
    <protectedRange sqref="B24:C31" name="区域2" securityDescriptor=""/>
  </protectedRanges>
  <mergeCells count="2">
    <mergeCell ref="A2:D2"/>
    <mergeCell ref="A34:D34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G6" sqref="G6"/>
    </sheetView>
  </sheetViews>
  <sheetFormatPr defaultColWidth="9" defaultRowHeight="14.25"/>
  <cols>
    <col min="1" max="1" width="30.875" style="104" customWidth="1"/>
    <col min="2" max="6" width="13.75" style="104" customWidth="1"/>
    <col min="7" max="7" width="43.25" style="101" customWidth="1"/>
    <col min="8" max="8" width="6.375" style="104" customWidth="1"/>
    <col min="9" max="9" width="8" style="104" customWidth="1"/>
    <col min="10" max="10" width="5.625" style="104" customWidth="1"/>
    <col min="11" max="11" width="7" style="104" customWidth="1"/>
    <col min="12" max="16384" width="9" style="104"/>
  </cols>
  <sheetData>
    <row r="1" ht="21.75" customHeight="1" spans="1:11">
      <c r="A1" s="81" t="s">
        <v>1399</v>
      </c>
      <c r="B1" s="81"/>
      <c r="C1" s="81"/>
      <c r="D1" s="81"/>
      <c r="E1" s="81"/>
      <c r="F1" s="81"/>
      <c r="G1" s="105"/>
      <c r="H1" s="105"/>
      <c r="I1" s="105"/>
      <c r="J1" s="105"/>
      <c r="K1" s="105"/>
    </row>
    <row r="2" ht="17.25" customHeight="1" spans="1:11">
      <c r="A2" s="106"/>
      <c r="B2" s="107"/>
      <c r="C2" s="106"/>
      <c r="D2" s="108" t="s">
        <v>1400</v>
      </c>
      <c r="E2" s="109"/>
      <c r="F2" s="109"/>
      <c r="G2" s="109"/>
      <c r="H2" s="110"/>
      <c r="I2" s="121"/>
      <c r="J2" s="121"/>
      <c r="K2" s="121"/>
    </row>
    <row r="3" ht="19.5" customHeight="1" spans="1:11">
      <c r="A3" s="111" t="s">
        <v>1401</v>
      </c>
      <c r="B3" s="85" t="s">
        <v>1402</v>
      </c>
      <c r="C3" s="112" t="s">
        <v>1403</v>
      </c>
      <c r="D3" s="113"/>
      <c r="E3" s="113"/>
      <c r="F3" s="114"/>
      <c r="G3"/>
      <c r="H3"/>
      <c r="I3"/>
      <c r="J3"/>
      <c r="K3"/>
    </row>
    <row r="4" ht="34.5" customHeight="1" spans="1:11">
      <c r="A4" s="115"/>
      <c r="B4" s="85"/>
      <c r="C4" s="85" t="s">
        <v>1404</v>
      </c>
      <c r="D4" s="85" t="s">
        <v>1405</v>
      </c>
      <c r="E4" s="85" t="s">
        <v>1406</v>
      </c>
      <c r="F4" s="85" t="s">
        <v>1407</v>
      </c>
      <c r="G4"/>
      <c r="H4"/>
      <c r="I4"/>
      <c r="J4"/>
      <c r="K4"/>
    </row>
    <row r="5" ht="24" customHeight="1" spans="1:11">
      <c r="A5" s="116" t="s">
        <v>34</v>
      </c>
      <c r="B5" s="93">
        <v>19274</v>
      </c>
      <c r="C5" s="91">
        <f>+C6+C8+C9+C10+C11+C13+C14+C15+C18+C19+C20+C21</f>
        <v>54705</v>
      </c>
      <c r="D5" s="91">
        <f>+D6+D8+D9+D10+D11+D13+D14+D15+D18+D19+D20+D21</f>
        <v>48386</v>
      </c>
      <c r="E5" s="91"/>
      <c r="F5" s="91">
        <f>+F6+F8+F9+F10+F11+F13+F14+F15+F18+F19+F20+F21</f>
        <v>6319</v>
      </c>
      <c r="G5"/>
      <c r="H5"/>
      <c r="I5"/>
      <c r="J5"/>
      <c r="K5"/>
    </row>
    <row r="6" ht="30.75" customHeight="1" spans="1:11">
      <c r="A6" s="92" t="s">
        <v>1408</v>
      </c>
      <c r="B6" s="117"/>
      <c r="C6" s="91"/>
      <c r="D6" s="91"/>
      <c r="E6" s="91"/>
      <c r="F6" s="91"/>
      <c r="G6"/>
      <c r="H6"/>
      <c r="I6"/>
      <c r="J6"/>
      <c r="K6"/>
    </row>
    <row r="7" ht="17.25" customHeight="1" spans="1:11">
      <c r="A7" s="92"/>
      <c r="B7" s="93"/>
      <c r="C7" s="91"/>
      <c r="D7" s="91"/>
      <c r="E7" s="91"/>
      <c r="F7" s="91"/>
      <c r="G7"/>
      <c r="H7"/>
      <c r="I7"/>
      <c r="J7"/>
      <c r="K7"/>
    </row>
    <row r="8" s="102" customFormat="1" ht="26.25" customHeight="1" spans="1:11">
      <c r="A8" s="94" t="s">
        <v>1409</v>
      </c>
      <c r="B8" s="96">
        <v>17813</v>
      </c>
      <c r="C8" s="95">
        <v>51820</v>
      </c>
      <c r="D8" s="95">
        <v>46962</v>
      </c>
      <c r="E8" s="95"/>
      <c r="F8" s="95">
        <v>4858</v>
      </c>
      <c r="G8"/>
      <c r="H8"/>
      <c r="I8"/>
      <c r="J8"/>
      <c r="K8"/>
    </row>
    <row r="9" ht="22.5" customHeight="1" spans="1:11">
      <c r="A9" s="92" t="s">
        <v>1410</v>
      </c>
      <c r="B9" s="117"/>
      <c r="C9" s="91"/>
      <c r="D9" s="98"/>
      <c r="E9" s="98"/>
      <c r="F9" s="98"/>
      <c r="G9"/>
      <c r="H9"/>
      <c r="I9"/>
      <c r="J9"/>
      <c r="K9"/>
    </row>
    <row r="10" ht="22.5" customHeight="1" spans="1:11">
      <c r="A10" s="92" t="s">
        <v>1411</v>
      </c>
      <c r="B10" s="117"/>
      <c r="C10" s="91"/>
      <c r="D10" s="98"/>
      <c r="E10" s="98"/>
      <c r="F10" s="98"/>
      <c r="G10"/>
      <c r="H10"/>
      <c r="I10"/>
      <c r="J10"/>
      <c r="K10"/>
    </row>
    <row r="11" ht="18.75" customHeight="1" spans="1:11">
      <c r="A11" s="92" t="s">
        <v>1412</v>
      </c>
      <c r="B11" s="117"/>
      <c r="C11" s="91"/>
      <c r="D11" s="98"/>
      <c r="E11" s="98"/>
      <c r="F11" s="98"/>
      <c r="G11"/>
      <c r="H11"/>
      <c r="I11"/>
      <c r="J11"/>
      <c r="K11"/>
    </row>
    <row r="12" ht="18" customHeight="1" spans="1:11">
      <c r="A12" s="92"/>
      <c r="B12" s="118"/>
      <c r="C12" s="91"/>
      <c r="D12" s="91"/>
      <c r="E12" s="91"/>
      <c r="F12" s="91"/>
      <c r="G12"/>
      <c r="H12"/>
      <c r="I12"/>
      <c r="J12"/>
      <c r="K12"/>
    </row>
    <row r="13" ht="27" customHeight="1" spans="1:11">
      <c r="A13" s="92" t="s">
        <v>1413</v>
      </c>
      <c r="B13" s="117">
        <v>689</v>
      </c>
      <c r="C13" s="91">
        <v>809</v>
      </c>
      <c r="D13" s="98">
        <v>120</v>
      </c>
      <c r="E13" s="98"/>
      <c r="F13" s="98">
        <v>689</v>
      </c>
      <c r="G13"/>
      <c r="H13"/>
      <c r="I13"/>
      <c r="J13"/>
      <c r="K13"/>
    </row>
    <row r="14" ht="27" customHeight="1" spans="1:11">
      <c r="A14" s="92" t="s">
        <v>1414</v>
      </c>
      <c r="B14" s="117">
        <v>762</v>
      </c>
      <c r="C14" s="91">
        <v>2066</v>
      </c>
      <c r="D14" s="98">
        <v>1304</v>
      </c>
      <c r="E14" s="98"/>
      <c r="F14" s="98">
        <v>762</v>
      </c>
      <c r="G14"/>
      <c r="H14"/>
      <c r="I14"/>
      <c r="J14"/>
      <c r="K14"/>
    </row>
    <row r="15" ht="21.75" customHeight="1" spans="1:11">
      <c r="A15" s="92" t="s">
        <v>1415</v>
      </c>
      <c r="B15" s="117">
        <v>10</v>
      </c>
      <c r="C15" s="91">
        <f>+D15+E15+F15</f>
        <v>10</v>
      </c>
      <c r="D15" s="119">
        <v>0</v>
      </c>
      <c r="E15" s="119"/>
      <c r="F15" s="119">
        <v>10</v>
      </c>
      <c r="G15"/>
      <c r="H15"/>
      <c r="I15"/>
      <c r="J15"/>
      <c r="K15"/>
    </row>
    <row r="16" ht="21.75" customHeight="1" spans="1:11">
      <c r="A16" s="92" t="s">
        <v>1416</v>
      </c>
      <c r="B16" s="119">
        <v>10</v>
      </c>
      <c r="C16" s="91">
        <f>+D16+E16+F16</f>
        <v>10</v>
      </c>
      <c r="D16" s="98">
        <v>0</v>
      </c>
      <c r="E16" s="98"/>
      <c r="F16" s="98">
        <v>10</v>
      </c>
      <c r="G16"/>
      <c r="H16"/>
      <c r="I16"/>
      <c r="J16"/>
      <c r="K16"/>
    </row>
    <row r="17" ht="21.75" customHeight="1" spans="1:11">
      <c r="A17" s="92" t="s">
        <v>1417</v>
      </c>
      <c r="B17" s="119"/>
      <c r="C17" s="91"/>
      <c r="D17" s="98"/>
      <c r="E17" s="98"/>
      <c r="F17" s="98"/>
      <c r="G17"/>
      <c r="H17"/>
      <c r="I17"/>
      <c r="J17"/>
      <c r="K17"/>
    </row>
    <row r="18" s="103" customFormat="1" ht="17.25" customHeight="1" spans="1:11">
      <c r="A18" s="92" t="s">
        <v>1418</v>
      </c>
      <c r="B18" s="117"/>
      <c r="C18" s="91"/>
      <c r="D18" s="98"/>
      <c r="E18" s="98"/>
      <c r="F18" s="98"/>
      <c r="G18"/>
      <c r="H18"/>
      <c r="I18"/>
      <c r="J18"/>
      <c r="K18"/>
    </row>
    <row r="19" ht="20.25" customHeight="1" spans="1:11">
      <c r="A19" s="92" t="s">
        <v>1419</v>
      </c>
      <c r="B19" s="100"/>
      <c r="C19" s="93"/>
      <c r="D19" s="98"/>
      <c r="E19" s="98"/>
      <c r="F19" s="98"/>
      <c r="G19"/>
      <c r="H19"/>
      <c r="I19"/>
      <c r="J19"/>
      <c r="K19"/>
    </row>
    <row r="20" ht="16.5" customHeight="1" spans="1:11">
      <c r="A20" s="92" t="s">
        <v>1420</v>
      </c>
      <c r="B20" s="100"/>
      <c r="C20" s="93"/>
      <c r="D20" s="100"/>
      <c r="E20" s="100"/>
      <c r="F20" s="100"/>
      <c r="G20"/>
      <c r="H20"/>
      <c r="I20"/>
      <c r="J20"/>
      <c r="K20"/>
    </row>
    <row r="21" ht="21.75" customHeight="1" spans="1:11">
      <c r="A21" s="92" t="s">
        <v>1421</v>
      </c>
      <c r="B21" s="100"/>
      <c r="C21" s="93"/>
      <c r="D21" s="100"/>
      <c r="E21" s="100"/>
      <c r="F21" s="100"/>
      <c r="G21"/>
      <c r="H21"/>
      <c r="I21"/>
      <c r="J21"/>
      <c r="K21"/>
    </row>
    <row r="22" spans="3:11">
      <c r="C22" s="120"/>
      <c r="D22" s="120"/>
      <c r="E22" s="120"/>
      <c r="F22" s="120"/>
      <c r="G22"/>
      <c r="H22"/>
      <c r="I22"/>
      <c r="J22"/>
      <c r="K22"/>
    </row>
  </sheetData>
  <mergeCells count="6">
    <mergeCell ref="A1:F1"/>
    <mergeCell ref="D2:G2"/>
    <mergeCell ref="I2:K2"/>
    <mergeCell ref="C3:F3"/>
    <mergeCell ref="A3:A4"/>
    <mergeCell ref="B3:B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A1" sqref="A1:E1"/>
    </sheetView>
  </sheetViews>
  <sheetFormatPr defaultColWidth="9" defaultRowHeight="14.25" outlineLevelCol="4"/>
  <cols>
    <col min="1" max="1" width="60.625" customWidth="1"/>
    <col min="2" max="5" width="14.125" customWidth="1"/>
  </cols>
  <sheetData>
    <row r="1" ht="30" customHeight="1" spans="1:5">
      <c r="A1" s="81" t="s">
        <v>1422</v>
      </c>
      <c r="B1" s="81"/>
      <c r="C1" s="81"/>
      <c r="D1" s="81"/>
      <c r="E1" s="81"/>
    </row>
    <row r="2" ht="30" customHeight="1" spans="1:5">
      <c r="A2" s="82" t="s">
        <v>1423</v>
      </c>
      <c r="B2" s="83" t="s">
        <v>1355</v>
      </c>
      <c r="C2" s="84" t="s">
        <v>1424</v>
      </c>
      <c r="D2" s="85" t="s">
        <v>1425</v>
      </c>
      <c r="E2" s="86" t="s">
        <v>1426</v>
      </c>
    </row>
    <row r="3" ht="30" customHeight="1" spans="1:5">
      <c r="A3" s="82"/>
      <c r="B3" s="87"/>
      <c r="C3" s="88"/>
      <c r="D3" s="85"/>
      <c r="E3" s="89"/>
    </row>
    <row r="4" ht="30" customHeight="1" spans="1:5">
      <c r="A4" s="90" t="s">
        <v>1107</v>
      </c>
      <c r="B4" s="91">
        <f t="shared" ref="B4:B20" si="0">+C4+D4+E4</f>
        <v>54705</v>
      </c>
      <c r="C4" s="91">
        <f>+C5+C6+C11+C14+C18+C19+C20</f>
        <v>46999</v>
      </c>
      <c r="D4" s="91"/>
      <c r="E4" s="91">
        <f>+E5+E6+E11+E14+E18+E19+E20</f>
        <v>7706</v>
      </c>
    </row>
    <row r="5" ht="30" customHeight="1" spans="1:5">
      <c r="A5" s="92" t="s">
        <v>1427</v>
      </c>
      <c r="B5" s="91">
        <f t="shared" si="0"/>
        <v>0</v>
      </c>
      <c r="C5" s="93"/>
      <c r="D5" s="93"/>
      <c r="E5" s="93"/>
    </row>
    <row r="6" ht="30" customHeight="1" spans="1:5">
      <c r="A6" s="92" t="s">
        <v>1428</v>
      </c>
      <c r="B6" s="91">
        <f t="shared" si="0"/>
        <v>51820</v>
      </c>
      <c r="C6" s="91">
        <f>+C7+C8+C9+C10</f>
        <v>46799</v>
      </c>
      <c r="D6" s="91"/>
      <c r="E6" s="91">
        <v>5021</v>
      </c>
    </row>
    <row r="7" ht="30" customHeight="1" spans="1:5">
      <c r="A7" s="94" t="s">
        <v>1429</v>
      </c>
      <c r="B7" s="91">
        <f t="shared" si="0"/>
        <v>51820</v>
      </c>
      <c r="C7" s="95">
        <v>46799</v>
      </c>
      <c r="D7" s="95"/>
      <c r="E7" s="96">
        <v>5021</v>
      </c>
    </row>
    <row r="8" ht="30" customHeight="1" spans="1:5">
      <c r="A8" s="92" t="s">
        <v>1430</v>
      </c>
      <c r="B8" s="91">
        <f t="shared" si="0"/>
        <v>0</v>
      </c>
      <c r="C8" s="97"/>
      <c r="D8" s="97"/>
      <c r="E8" s="93"/>
    </row>
    <row r="9" ht="30" customHeight="1" spans="1:5">
      <c r="A9" s="92" t="s">
        <v>1431</v>
      </c>
      <c r="B9" s="91">
        <f t="shared" si="0"/>
        <v>0</v>
      </c>
      <c r="C9" s="98"/>
      <c r="D9" s="98"/>
      <c r="E9" s="93"/>
    </row>
    <row r="10" ht="30" customHeight="1" spans="1:5">
      <c r="A10" s="92" t="s">
        <v>1432</v>
      </c>
      <c r="B10" s="91">
        <f t="shared" si="0"/>
        <v>0</v>
      </c>
      <c r="C10" s="98"/>
      <c r="D10" s="98"/>
      <c r="E10" s="93"/>
    </row>
    <row r="11" ht="30" customHeight="1" spans="1:5">
      <c r="A11" s="92" t="s">
        <v>1433</v>
      </c>
      <c r="B11" s="91">
        <f t="shared" si="0"/>
        <v>2875</v>
      </c>
      <c r="C11" s="93">
        <v>200</v>
      </c>
      <c r="D11" s="93"/>
      <c r="E11" s="91">
        <v>2675</v>
      </c>
    </row>
    <row r="12" ht="30" customHeight="1" spans="1:5">
      <c r="A12" s="92" t="s">
        <v>1434</v>
      </c>
      <c r="B12" s="91">
        <f t="shared" si="0"/>
        <v>809</v>
      </c>
      <c r="C12" s="98">
        <v>0</v>
      </c>
      <c r="D12" s="98"/>
      <c r="E12" s="93">
        <v>809</v>
      </c>
    </row>
    <row r="13" ht="30" customHeight="1" spans="1:5">
      <c r="A13" s="92" t="s">
        <v>1435</v>
      </c>
      <c r="B13" s="91">
        <f t="shared" si="0"/>
        <v>2066</v>
      </c>
      <c r="C13" s="98">
        <v>200</v>
      </c>
      <c r="D13" s="98"/>
      <c r="E13" s="93">
        <v>1866</v>
      </c>
    </row>
    <row r="14" ht="30" customHeight="1" spans="1:5">
      <c r="A14" s="92" t="s">
        <v>84</v>
      </c>
      <c r="B14" s="91">
        <f t="shared" si="0"/>
        <v>10</v>
      </c>
      <c r="C14" s="91">
        <v>0</v>
      </c>
      <c r="D14" s="93"/>
      <c r="E14" s="93">
        <v>10</v>
      </c>
    </row>
    <row r="15" ht="30" customHeight="1" spans="1:5">
      <c r="A15" s="92" t="s">
        <v>1436</v>
      </c>
      <c r="B15" s="91">
        <f t="shared" si="0"/>
        <v>10</v>
      </c>
      <c r="C15" s="98">
        <v>0</v>
      </c>
      <c r="D15" s="98"/>
      <c r="E15" s="93">
        <v>10</v>
      </c>
    </row>
    <row r="16" ht="30" customHeight="1" spans="1:5">
      <c r="A16" s="92" t="s">
        <v>1437</v>
      </c>
      <c r="B16" s="91">
        <f t="shared" si="0"/>
        <v>0</v>
      </c>
      <c r="C16" s="98"/>
      <c r="D16" s="98"/>
      <c r="E16" s="93"/>
    </row>
    <row r="17" ht="30" customHeight="1" spans="1:5">
      <c r="A17" s="92" t="s">
        <v>1438</v>
      </c>
      <c r="B17" s="91">
        <f t="shared" si="0"/>
        <v>0</v>
      </c>
      <c r="C17" s="97"/>
      <c r="D17" s="97"/>
      <c r="E17" s="93"/>
    </row>
    <row r="18" ht="30" customHeight="1" spans="1:5">
      <c r="A18" s="92" t="s">
        <v>1419</v>
      </c>
      <c r="B18" s="91">
        <f t="shared" si="0"/>
        <v>0</v>
      </c>
      <c r="C18" s="99"/>
      <c r="D18" s="100"/>
      <c r="E18" s="93"/>
    </row>
    <row r="19" ht="30" customHeight="1" spans="1:5">
      <c r="A19" s="92" t="s">
        <v>1420</v>
      </c>
      <c r="B19" s="91">
        <f t="shared" si="0"/>
        <v>0</v>
      </c>
      <c r="C19" s="100"/>
      <c r="D19" s="100"/>
      <c r="E19" s="93"/>
    </row>
    <row r="20" ht="30" customHeight="1" spans="1:5">
      <c r="A20" s="92" t="s">
        <v>1439</v>
      </c>
      <c r="B20" s="91">
        <f t="shared" si="0"/>
        <v>0</v>
      </c>
      <c r="C20" s="100"/>
      <c r="D20" s="100"/>
      <c r="E20" s="93"/>
    </row>
    <row r="21" spans="1:5">
      <c r="A21" s="101"/>
      <c r="B21" s="101"/>
      <c r="C21" s="101"/>
      <c r="D21" s="101"/>
      <c r="E21" s="101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B1" workbookViewId="0">
      <selection activeCell="I14" sqref="I14"/>
    </sheetView>
  </sheetViews>
  <sheetFormatPr defaultColWidth="9" defaultRowHeight="15.75" outlineLevelCol="4"/>
  <cols>
    <col min="1" max="1" width="20.5" style="1" hidden="1" customWidth="1"/>
    <col min="2" max="2" width="41.75" style="1" customWidth="1"/>
    <col min="3" max="3" width="26.625" style="3" customWidth="1"/>
    <col min="4" max="4" width="22.5" style="1" customWidth="1"/>
    <col min="5" max="5" width="27.875" style="1" customWidth="1"/>
    <col min="6" max="16384" width="9" style="1"/>
  </cols>
  <sheetData>
    <row r="1" s="1" customFormat="1" ht="24.75" customHeight="1" spans="2:3">
      <c r="B1" s="4"/>
      <c r="C1" s="3"/>
    </row>
    <row r="2" s="1" customFormat="1" ht="30.75" customHeight="1" spans="1:5">
      <c r="A2" s="5"/>
      <c r="B2" s="6" t="s">
        <v>1440</v>
      </c>
      <c r="C2" s="6"/>
      <c r="D2" s="6"/>
      <c r="E2" s="6"/>
    </row>
    <row r="3" s="1" customFormat="1" ht="16.5" customHeight="1" spans="1:5">
      <c r="A3" s="7"/>
      <c r="B3" s="7"/>
      <c r="C3" s="8"/>
      <c r="D3" s="7"/>
      <c r="E3" s="9" t="s">
        <v>1</v>
      </c>
    </row>
    <row r="4" s="1" customFormat="1" ht="32.25" customHeight="1" spans="1:5">
      <c r="A4" s="10" t="s">
        <v>1357</v>
      </c>
      <c r="B4" s="11" t="s">
        <v>1358</v>
      </c>
      <c r="C4" s="11" t="s">
        <v>1159</v>
      </c>
      <c r="D4" s="12" t="s">
        <v>1359</v>
      </c>
      <c r="E4" s="11" t="s">
        <v>1360</v>
      </c>
    </row>
    <row r="5" s="1" customFormat="1" ht="23.25" customHeight="1" spans="1:5">
      <c r="A5" s="13"/>
      <c r="B5" s="14" t="s">
        <v>38</v>
      </c>
      <c r="C5" s="14"/>
      <c r="D5" s="15">
        <f>SUM(D6:D16)</f>
        <v>0</v>
      </c>
      <c r="E5" s="16"/>
    </row>
    <row r="6" s="2" customFormat="1" ht="26.25" customHeight="1" spans="2:5">
      <c r="B6" s="17"/>
      <c r="C6" s="17"/>
      <c r="D6" s="18"/>
      <c r="E6" s="19"/>
    </row>
    <row r="7" s="2" customFormat="1" ht="26.25" customHeight="1" spans="2:5">
      <c r="B7" s="17"/>
      <c r="C7" s="17"/>
      <c r="D7" s="18"/>
      <c r="E7" s="19"/>
    </row>
    <row r="8" s="2" customFormat="1" ht="26.25" customHeight="1" spans="2:5">
      <c r="B8" s="20"/>
      <c r="C8" s="17"/>
      <c r="D8" s="18"/>
      <c r="E8" s="19"/>
    </row>
    <row r="9" s="2" customFormat="1" ht="26.25" customHeight="1" spans="2:5">
      <c r="B9" s="20"/>
      <c r="C9" s="17"/>
      <c r="D9" s="18"/>
      <c r="E9" s="19"/>
    </row>
    <row r="10" s="2" customFormat="1" ht="26.25" customHeight="1" spans="2:5">
      <c r="B10" s="20"/>
      <c r="C10" s="17"/>
      <c r="D10" s="18"/>
      <c r="E10" s="19"/>
    </row>
    <row r="11" s="2" customFormat="1" ht="26.25" customHeight="1" spans="2:5">
      <c r="B11" s="20"/>
      <c r="C11" s="17"/>
      <c r="D11" s="18"/>
      <c r="E11" s="19"/>
    </row>
    <row r="12" s="2" customFormat="1" ht="26.25" customHeight="1" spans="2:5">
      <c r="B12" s="20"/>
      <c r="C12" s="17"/>
      <c r="D12" s="18"/>
      <c r="E12" s="17"/>
    </row>
    <row r="13" s="2" customFormat="1" ht="26.25" customHeight="1" spans="2:5">
      <c r="B13" s="20"/>
      <c r="C13" s="17"/>
      <c r="D13" s="18"/>
      <c r="E13" s="17"/>
    </row>
    <row r="14" s="2" customFormat="1" ht="26.25" customHeight="1" spans="2:5">
      <c r="B14" s="20"/>
      <c r="C14" s="17"/>
      <c r="D14" s="18"/>
      <c r="E14" s="17"/>
    </row>
    <row r="15" s="2" customFormat="1" ht="26.25" customHeight="1" spans="2:5">
      <c r="B15" s="20"/>
      <c r="C15" s="17"/>
      <c r="D15" s="18"/>
      <c r="E15" s="17"/>
    </row>
    <row r="16" s="2" customFormat="1" ht="26.25" customHeight="1" spans="2:5">
      <c r="B16" s="20"/>
      <c r="C16" s="17"/>
      <c r="D16" s="18"/>
      <c r="E16" s="17"/>
    </row>
  </sheetData>
  <mergeCells count="1">
    <mergeCell ref="B2:E2"/>
  </mergeCells>
  <dataValidations count="1">
    <dataValidation type="list" allowBlank="1" showInputMessage="1" showErrorMessage="1" sqref="A3">
      <formula1>#REF!</formula1>
    </dataValidation>
  </dataValidation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E5" sqref="E5:E8"/>
    </sheetView>
  </sheetViews>
  <sheetFormatPr defaultColWidth="9" defaultRowHeight="14.25"/>
  <cols>
    <col min="1" max="1" width="14.125" style="72" customWidth="1"/>
    <col min="2" max="2" width="22.875" style="72" customWidth="1"/>
    <col min="3" max="3" width="25" style="72" customWidth="1"/>
    <col min="4" max="4" width="13.875" style="72" customWidth="1"/>
    <col min="5" max="5" width="15.625" style="72" customWidth="1"/>
    <col min="6" max="10" width="14.5" style="72" customWidth="1"/>
    <col min="11" max="11" width="11.5" style="72" customWidth="1"/>
    <col min="12" max="12" width="13" style="72" customWidth="1"/>
    <col min="13" max="14" width="14.5" style="72" customWidth="1"/>
    <col min="15" max="16384" width="9" style="72"/>
  </cols>
  <sheetData>
    <row r="1" s="72" customFormat="1" ht="24" customHeight="1" spans="1:14">
      <c r="A1" s="73" t="s">
        <v>1441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="72" customFormat="1" ht="22.5" customHeight="1" spans="1:14">
      <c r="A2" s="75" t="s">
        <v>1374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="72" customFormat="1" ht="21" customHeight="1" spans="1:14">
      <c r="A3" s="76" t="s">
        <v>1375</v>
      </c>
      <c r="B3" s="76" t="s">
        <v>1376</v>
      </c>
      <c r="C3" s="76" t="s">
        <v>1377</v>
      </c>
      <c r="D3" s="76" t="s">
        <v>1378</v>
      </c>
      <c r="E3" s="76" t="s">
        <v>1379</v>
      </c>
      <c r="F3" s="76" t="s">
        <v>1380</v>
      </c>
      <c r="G3" s="76" t="s">
        <v>1381</v>
      </c>
      <c r="H3" s="76" t="s">
        <v>1382</v>
      </c>
      <c r="I3" s="76" t="s">
        <v>1383</v>
      </c>
      <c r="J3" s="76" t="s">
        <v>1384</v>
      </c>
      <c r="K3" s="76" t="s">
        <v>1385</v>
      </c>
      <c r="L3" s="76" t="s">
        <v>1386</v>
      </c>
      <c r="M3" s="76" t="s">
        <v>1387</v>
      </c>
      <c r="N3" s="76" t="s">
        <v>1388</v>
      </c>
    </row>
    <row r="4" s="72" customFormat="1" ht="21" customHeight="1" spans="1:14">
      <c r="A4" s="77" t="s">
        <v>1389</v>
      </c>
      <c r="B4" s="77"/>
      <c r="C4" s="77"/>
      <c r="D4" s="77"/>
      <c r="E4" s="77"/>
      <c r="F4" s="78">
        <f>SUM(F5:F8)</f>
        <v>9880</v>
      </c>
      <c r="G4" s="78">
        <v>0</v>
      </c>
      <c r="H4" s="78">
        <v>0</v>
      </c>
      <c r="I4" s="78">
        <v>1100</v>
      </c>
      <c r="J4" s="78">
        <f>SUM(J5:J8)</f>
        <v>9880</v>
      </c>
      <c r="K4" s="77"/>
      <c r="L4" s="80"/>
      <c r="M4" s="80"/>
      <c r="N4" s="80"/>
    </row>
    <row r="5" s="72" customFormat="1" ht="21" customHeight="1" spans="1:14">
      <c r="A5" s="77" t="s">
        <v>1390</v>
      </c>
      <c r="B5" s="77" t="s">
        <v>1391</v>
      </c>
      <c r="C5" s="77" t="s">
        <v>1398</v>
      </c>
      <c r="D5" s="77" t="s">
        <v>1442</v>
      </c>
      <c r="E5" s="77" t="s">
        <v>1443</v>
      </c>
      <c r="F5" s="78">
        <v>2280</v>
      </c>
      <c r="G5" s="78">
        <v>0</v>
      </c>
      <c r="H5" s="78">
        <v>0</v>
      </c>
      <c r="I5" s="78">
        <v>0</v>
      </c>
      <c r="J5" s="78">
        <v>2280</v>
      </c>
      <c r="K5" s="77" t="s">
        <v>1395</v>
      </c>
      <c r="L5" s="77" t="s">
        <v>1398</v>
      </c>
      <c r="M5" s="80" t="s">
        <v>1396</v>
      </c>
      <c r="N5" s="80" t="s">
        <v>1397</v>
      </c>
    </row>
    <row r="6" s="72" customFormat="1" ht="21" customHeight="1" spans="1:14">
      <c r="A6" s="77" t="s">
        <v>1390</v>
      </c>
      <c r="B6" s="77" t="s">
        <v>1391</v>
      </c>
      <c r="C6" s="77" t="s">
        <v>1398</v>
      </c>
      <c r="D6" s="77" t="s">
        <v>1442</v>
      </c>
      <c r="E6" s="77" t="s">
        <v>1443</v>
      </c>
      <c r="F6" s="78">
        <v>2600</v>
      </c>
      <c r="G6" s="78">
        <v>0</v>
      </c>
      <c r="H6" s="78">
        <v>0</v>
      </c>
      <c r="I6" s="78">
        <v>0</v>
      </c>
      <c r="J6" s="78">
        <v>2600</v>
      </c>
      <c r="K6" s="77" t="s">
        <v>1395</v>
      </c>
      <c r="L6" s="77" t="s">
        <v>1398</v>
      </c>
      <c r="M6" s="80" t="s">
        <v>1396</v>
      </c>
      <c r="N6" s="80" t="s">
        <v>1397</v>
      </c>
    </row>
    <row r="7" s="72" customFormat="1" ht="21" customHeight="1" spans="1:14">
      <c r="A7" s="77" t="s">
        <v>1390</v>
      </c>
      <c r="B7" s="77" t="s">
        <v>1391</v>
      </c>
      <c r="C7" s="77" t="s">
        <v>1398</v>
      </c>
      <c r="D7" s="77" t="s">
        <v>1442</v>
      </c>
      <c r="E7" s="77" t="s">
        <v>1443</v>
      </c>
      <c r="F7" s="78">
        <v>1000</v>
      </c>
      <c r="G7" s="78">
        <v>0</v>
      </c>
      <c r="H7" s="78">
        <v>0</v>
      </c>
      <c r="I7" s="78">
        <v>0</v>
      </c>
      <c r="J7" s="78">
        <v>1000</v>
      </c>
      <c r="K7" s="77" t="s">
        <v>1395</v>
      </c>
      <c r="L7" s="77" t="s">
        <v>1398</v>
      </c>
      <c r="M7" s="80" t="s">
        <v>1396</v>
      </c>
      <c r="N7" s="80" t="s">
        <v>1397</v>
      </c>
    </row>
    <row r="8" s="72" customFormat="1" ht="21" customHeight="1" spans="1:14">
      <c r="A8" s="77" t="s">
        <v>1390</v>
      </c>
      <c r="B8" s="77" t="s">
        <v>1391</v>
      </c>
      <c r="C8" s="77" t="s">
        <v>1398</v>
      </c>
      <c r="D8" s="77" t="s">
        <v>1442</v>
      </c>
      <c r="E8" s="77" t="s">
        <v>1443</v>
      </c>
      <c r="F8" s="78">
        <v>4000</v>
      </c>
      <c r="G8" s="78">
        <v>0</v>
      </c>
      <c r="H8" s="78">
        <v>0</v>
      </c>
      <c r="I8" s="78">
        <v>0</v>
      </c>
      <c r="J8" s="78">
        <v>4000</v>
      </c>
      <c r="K8" s="77" t="s">
        <v>1395</v>
      </c>
      <c r="L8" s="77" t="s">
        <v>1398</v>
      </c>
      <c r="M8" s="80" t="s">
        <v>1396</v>
      </c>
      <c r="N8" s="80" t="s">
        <v>1397</v>
      </c>
    </row>
    <row r="9" s="72" customFormat="1" ht="21" customHeight="1" spans="1:14">
      <c r="A9" s="77"/>
      <c r="B9" s="77"/>
      <c r="C9" s="77"/>
      <c r="D9" s="77"/>
      <c r="E9" s="77"/>
      <c r="F9" s="78"/>
      <c r="G9" s="78"/>
      <c r="H9" s="78"/>
      <c r="I9" s="78"/>
      <c r="J9" s="78"/>
      <c r="K9" s="77"/>
      <c r="L9" s="80"/>
      <c r="M9" s="80"/>
      <c r="N9" s="80"/>
    </row>
    <row r="10" s="72" customFormat="1" ht="21" customHeight="1" spans="1:14">
      <c r="A10" s="77"/>
      <c r="B10" s="77"/>
      <c r="C10" s="77"/>
      <c r="D10" s="77"/>
      <c r="E10" s="77"/>
      <c r="F10" s="78"/>
      <c r="G10" s="78"/>
      <c r="H10" s="79"/>
      <c r="I10" s="78"/>
      <c r="J10" s="78"/>
      <c r="K10" s="77"/>
      <c r="L10" s="80"/>
      <c r="M10" s="80"/>
      <c r="N10" s="80"/>
    </row>
    <row r="11" s="72" customFormat="1" ht="21" customHeight="1" spans="1:14">
      <c r="A11" s="77"/>
      <c r="B11" s="77"/>
      <c r="C11" s="77"/>
      <c r="D11" s="77"/>
      <c r="E11" s="77"/>
      <c r="F11" s="78"/>
      <c r="G11" s="78"/>
      <c r="H11" s="78"/>
      <c r="I11" s="78"/>
      <c r="J11" s="78"/>
      <c r="K11" s="77"/>
      <c r="L11" s="80"/>
      <c r="M11" s="80"/>
      <c r="N11" s="80"/>
    </row>
    <row r="12" s="72" customFormat="1" ht="21" customHeight="1" spans="1:14">
      <c r="A12" s="77"/>
      <c r="B12" s="77"/>
      <c r="C12" s="77"/>
      <c r="D12" s="77"/>
      <c r="E12" s="77"/>
      <c r="F12" s="78"/>
      <c r="G12" s="78"/>
      <c r="H12" s="78"/>
      <c r="I12" s="78"/>
      <c r="J12" s="78"/>
      <c r="K12" s="77"/>
      <c r="L12" s="80"/>
      <c r="M12" s="80"/>
      <c r="N12" s="80"/>
    </row>
    <row r="13" s="72" customFormat="1" ht="21" customHeight="1" spans="1:14">
      <c r="A13" s="77"/>
      <c r="B13" s="77"/>
      <c r="C13" s="77"/>
      <c r="D13" s="77"/>
      <c r="E13" s="77"/>
      <c r="F13" s="78"/>
      <c r="G13" s="78"/>
      <c r="H13" s="78"/>
      <c r="I13" s="78"/>
      <c r="J13" s="78"/>
      <c r="K13" s="77"/>
      <c r="L13" s="80"/>
      <c r="M13" s="80"/>
      <c r="N13" s="80"/>
    </row>
    <row r="14" s="72" customFormat="1" ht="21" customHeight="1" spans="1:14">
      <c r="A14" s="77"/>
      <c r="B14" s="77"/>
      <c r="C14" s="77"/>
      <c r="D14" s="77"/>
      <c r="E14" s="77"/>
      <c r="F14" s="78"/>
      <c r="G14" s="78"/>
      <c r="H14" s="78"/>
      <c r="I14" s="78"/>
      <c r="J14" s="78"/>
      <c r="K14" s="77"/>
      <c r="L14" s="80"/>
      <c r="M14" s="80"/>
      <c r="N14" s="80"/>
    </row>
    <row r="15" s="72" customFormat="1" ht="21" customHeight="1" spans="1:14">
      <c r="A15" s="77"/>
      <c r="B15" s="77"/>
      <c r="C15" s="77"/>
      <c r="D15" s="77"/>
      <c r="E15" s="77"/>
      <c r="F15" s="78"/>
      <c r="G15" s="78"/>
      <c r="H15" s="78"/>
      <c r="I15" s="78"/>
      <c r="J15" s="78"/>
      <c r="K15" s="77"/>
      <c r="L15" s="80"/>
      <c r="M15" s="80"/>
      <c r="N15" s="80"/>
    </row>
  </sheetData>
  <mergeCells count="2">
    <mergeCell ref="A1:N1"/>
    <mergeCell ref="A2:N2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J49" sqref="J49"/>
    </sheetView>
  </sheetViews>
  <sheetFormatPr defaultColWidth="9" defaultRowHeight="12.75" outlineLevelCol="4"/>
  <cols>
    <col min="1" max="1" width="10.625" style="52" customWidth="1"/>
    <col min="2" max="2" width="27.625" style="53" customWidth="1"/>
    <col min="3" max="3" width="14" style="54" customWidth="1"/>
    <col min="4" max="4" width="12" style="54" customWidth="1"/>
    <col min="5" max="5" width="15.375" style="55" customWidth="1"/>
    <col min="6" max="16384" width="9" style="56"/>
  </cols>
  <sheetData>
    <row r="1" ht="17.25" customHeight="1" spans="1:1">
      <c r="A1" s="57"/>
    </row>
    <row r="2" ht="33" customHeight="1" spans="1:5">
      <c r="A2" s="58" t="s">
        <v>1444</v>
      </c>
      <c r="B2" s="58"/>
      <c r="C2" s="58"/>
      <c r="D2" s="58"/>
      <c r="E2" s="58"/>
    </row>
    <row r="3" s="51" customFormat="1" ht="21.75" customHeight="1" spans="1:5">
      <c r="A3" s="59"/>
      <c r="B3" s="60"/>
      <c r="C3" s="61"/>
      <c r="D3" s="61"/>
      <c r="E3" s="62" t="s">
        <v>1</v>
      </c>
    </row>
    <row r="4" s="51" customFormat="1" ht="31.5" customHeight="1" spans="1:5">
      <c r="A4" s="63" t="s">
        <v>1158</v>
      </c>
      <c r="B4" s="64" t="s">
        <v>1159</v>
      </c>
      <c r="C4" s="65" t="s">
        <v>1445</v>
      </c>
      <c r="D4" s="65" t="s">
        <v>1446</v>
      </c>
      <c r="E4" s="64" t="s">
        <v>1447</v>
      </c>
    </row>
    <row r="5" s="51" customFormat="1" ht="24" customHeight="1" spans="1:5">
      <c r="A5" s="66">
        <v>102</v>
      </c>
      <c r="B5" s="67" t="s">
        <v>1448</v>
      </c>
      <c r="C5" s="68">
        <f>C10+C14+C18+C22+C26+C6</f>
        <v>2900</v>
      </c>
      <c r="D5" s="68">
        <v>561</v>
      </c>
      <c r="E5" s="69">
        <f>(D5-C5)/C5</f>
        <v>-0.806551724137931</v>
      </c>
    </row>
    <row r="6" s="51" customFormat="1" ht="42" customHeight="1" spans="1:5">
      <c r="A6" s="66">
        <v>10201</v>
      </c>
      <c r="B6" s="67" t="s">
        <v>1449</v>
      </c>
      <c r="C6" s="68">
        <v>529</v>
      </c>
      <c r="D6" s="68">
        <v>561</v>
      </c>
      <c r="E6" s="70"/>
    </row>
    <row r="7" s="51" customFormat="1" ht="20.1" customHeight="1" spans="1:5">
      <c r="A7" s="66">
        <v>1020101</v>
      </c>
      <c r="B7" s="67" t="s">
        <v>1450</v>
      </c>
      <c r="C7" s="68">
        <v>529</v>
      </c>
      <c r="D7" s="68">
        <v>561</v>
      </c>
      <c r="E7" s="69">
        <v>0.03</v>
      </c>
    </row>
    <row r="8" s="51" customFormat="1" ht="20.1" customHeight="1" spans="1:5">
      <c r="A8" s="66">
        <v>1020102</v>
      </c>
      <c r="B8" s="67" t="s">
        <v>1451</v>
      </c>
      <c r="C8" s="71"/>
      <c r="D8" s="71"/>
      <c r="E8" s="70"/>
    </row>
    <row r="9" s="51" customFormat="1" ht="20.1" customHeight="1" spans="1:5">
      <c r="A9" s="66">
        <v>1020199</v>
      </c>
      <c r="B9" s="67" t="s">
        <v>1452</v>
      </c>
      <c r="C9" s="71"/>
      <c r="D9" s="71"/>
      <c r="E9" s="70"/>
    </row>
    <row r="10" s="51" customFormat="1" ht="20.1" customHeight="1" spans="1:5">
      <c r="A10" s="66">
        <v>10202</v>
      </c>
      <c r="B10" s="67" t="s">
        <v>1453</v>
      </c>
      <c r="C10" s="71"/>
      <c r="D10" s="71"/>
      <c r="E10" s="70"/>
    </row>
    <row r="11" s="51" customFormat="1" ht="20.1" customHeight="1" spans="1:5">
      <c r="A11" s="66">
        <v>1020201</v>
      </c>
      <c r="B11" s="67" t="s">
        <v>1454</v>
      </c>
      <c r="C11" s="71"/>
      <c r="D11" s="71"/>
      <c r="E11" s="70"/>
    </row>
    <row r="12" s="51" customFormat="1" ht="24" customHeight="1" spans="1:5">
      <c r="A12" s="66">
        <v>1020202</v>
      </c>
      <c r="B12" s="67" t="s">
        <v>1455</v>
      </c>
      <c r="C12" s="71"/>
      <c r="D12" s="71"/>
      <c r="E12" s="70"/>
    </row>
    <row r="13" s="51" customFormat="1" ht="28.5" customHeight="1" spans="1:5">
      <c r="A13" s="66">
        <v>1020299</v>
      </c>
      <c r="B13" s="67" t="s">
        <v>1456</v>
      </c>
      <c r="C13" s="71"/>
      <c r="D13" s="71"/>
      <c r="E13" s="70"/>
    </row>
    <row r="14" s="51" customFormat="1" ht="28.5" customHeight="1" spans="1:5">
      <c r="A14" s="66">
        <v>10203</v>
      </c>
      <c r="B14" s="67" t="s">
        <v>1457</v>
      </c>
      <c r="C14" s="71"/>
      <c r="D14" s="71"/>
      <c r="E14" s="70"/>
    </row>
    <row r="15" s="51" customFormat="1" ht="28.5" customHeight="1" spans="1:5">
      <c r="A15" s="66">
        <v>1020301</v>
      </c>
      <c r="B15" s="67" t="s">
        <v>1458</v>
      </c>
      <c r="C15" s="71"/>
      <c r="D15" s="71"/>
      <c r="E15" s="70"/>
    </row>
    <row r="16" s="51" customFormat="1" ht="28.5" customHeight="1" spans="1:5">
      <c r="A16" s="66">
        <v>1020302</v>
      </c>
      <c r="B16" s="67" t="s">
        <v>1459</v>
      </c>
      <c r="C16" s="71"/>
      <c r="D16" s="71"/>
      <c r="E16" s="70"/>
    </row>
    <row r="17" s="51" customFormat="1" ht="31.5" customHeight="1" spans="1:5">
      <c r="A17" s="66">
        <v>1020399</v>
      </c>
      <c r="B17" s="67" t="s">
        <v>1460</v>
      </c>
      <c r="C17" s="71"/>
      <c r="D17" s="71"/>
      <c r="E17" s="70"/>
    </row>
    <row r="18" s="51" customFormat="1" ht="20.1" customHeight="1" spans="1:5">
      <c r="A18" s="66">
        <v>10204</v>
      </c>
      <c r="B18" s="67" t="s">
        <v>1461</v>
      </c>
      <c r="C18" s="71"/>
      <c r="D18" s="71"/>
      <c r="E18" s="70"/>
    </row>
    <row r="19" s="51" customFormat="1" ht="20.1" customHeight="1" spans="1:5">
      <c r="A19" s="66">
        <v>1020401</v>
      </c>
      <c r="B19" s="67" t="s">
        <v>1462</v>
      </c>
      <c r="C19" s="71"/>
      <c r="D19" s="71"/>
      <c r="E19" s="70"/>
    </row>
    <row r="20" s="51" customFormat="1" ht="20.1" customHeight="1" spans="1:5">
      <c r="A20" s="66">
        <v>1020402</v>
      </c>
      <c r="B20" s="67" t="s">
        <v>1463</v>
      </c>
      <c r="C20" s="71"/>
      <c r="D20" s="71"/>
      <c r="E20" s="70"/>
    </row>
    <row r="21" s="51" customFormat="1" ht="20.1" customHeight="1" spans="1:5">
      <c r="A21" s="66">
        <v>1020499</v>
      </c>
      <c r="B21" s="67" t="s">
        <v>1464</v>
      </c>
      <c r="C21" s="71"/>
      <c r="D21" s="71"/>
      <c r="E21" s="70"/>
    </row>
    <row r="22" s="51" customFormat="1" ht="20.1" customHeight="1" spans="1:5">
      <c r="A22" s="66">
        <v>10205</v>
      </c>
      <c r="B22" s="67" t="s">
        <v>1465</v>
      </c>
      <c r="C22" s="71"/>
      <c r="D22" s="71"/>
      <c r="E22" s="70"/>
    </row>
    <row r="23" s="51" customFormat="1" ht="20.1" customHeight="1" spans="1:5">
      <c r="A23" s="66">
        <v>1020501</v>
      </c>
      <c r="B23" s="67" t="s">
        <v>1466</v>
      </c>
      <c r="C23" s="71"/>
      <c r="D23" s="71"/>
      <c r="E23" s="70"/>
    </row>
    <row r="24" s="51" customFormat="1" ht="20.1" customHeight="1" spans="1:5">
      <c r="A24" s="66">
        <v>1020502</v>
      </c>
      <c r="B24" s="67" t="s">
        <v>1467</v>
      </c>
      <c r="C24" s="71"/>
      <c r="D24" s="71"/>
      <c r="E24" s="70"/>
    </row>
    <row r="25" s="51" customFormat="1" ht="20.1" customHeight="1" spans="1:5">
      <c r="A25" s="66">
        <v>1020599</v>
      </c>
      <c r="B25" s="67" t="s">
        <v>1468</v>
      </c>
      <c r="C25" s="71"/>
      <c r="D25" s="71"/>
      <c r="E25" s="70"/>
    </row>
    <row r="26" s="51" customFormat="1" ht="41.25" customHeight="1" spans="1:5">
      <c r="A26" s="66">
        <v>10207</v>
      </c>
      <c r="B26" s="67" t="s">
        <v>1469</v>
      </c>
      <c r="C26" s="68">
        <v>2371</v>
      </c>
      <c r="D26" s="68">
        <v>0</v>
      </c>
      <c r="E26" s="69">
        <f t="shared" ref="E26" si="0">(D26-C26)/C26</f>
        <v>-1</v>
      </c>
    </row>
  </sheetData>
  <mergeCells count="1">
    <mergeCell ref="A2:E2"/>
  </mergeCells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H11" sqref="H11"/>
    </sheetView>
  </sheetViews>
  <sheetFormatPr defaultColWidth="9" defaultRowHeight="15.75" outlineLevelCol="5"/>
  <cols>
    <col min="1" max="1" width="10" style="30" customWidth="1"/>
    <col min="2" max="2" width="26.625" style="31" customWidth="1"/>
    <col min="3" max="3" width="15.375" style="32" customWidth="1"/>
    <col min="4" max="4" width="14" style="32" customWidth="1"/>
    <col min="5" max="5" width="11.5" style="33" customWidth="1"/>
    <col min="6" max="6" width="9" style="34" hidden="1" customWidth="1"/>
    <col min="7" max="16384" width="9" style="34"/>
  </cols>
  <sheetData>
    <row r="1" ht="15" customHeight="1" spans="1:5">
      <c r="A1" s="35"/>
      <c r="E1" s="36"/>
    </row>
    <row r="2" ht="33" customHeight="1" spans="1:5">
      <c r="A2" s="37" t="s">
        <v>1470</v>
      </c>
      <c r="B2" s="37"/>
      <c r="C2" s="37"/>
      <c r="D2" s="37"/>
      <c r="E2" s="37"/>
    </row>
    <row r="3" s="29" customFormat="1" ht="21.75" customHeight="1" spans="1:5">
      <c r="A3" s="38"/>
      <c r="B3" s="39"/>
      <c r="C3" s="40"/>
      <c r="D3" s="40"/>
      <c r="E3" s="36" t="s">
        <v>1</v>
      </c>
    </row>
    <row r="4" s="29" customFormat="1" ht="31.5" customHeight="1" spans="1:5">
      <c r="A4" s="41" t="s">
        <v>1158</v>
      </c>
      <c r="B4" s="42" t="s">
        <v>1159</v>
      </c>
      <c r="C4" s="43" t="s">
        <v>1445</v>
      </c>
      <c r="D4" s="43" t="s">
        <v>1446</v>
      </c>
      <c r="E4" s="42" t="s">
        <v>1471</v>
      </c>
    </row>
    <row r="5" s="29" customFormat="1" ht="20.1" customHeight="1" spans="1:5">
      <c r="A5" s="44">
        <v>209</v>
      </c>
      <c r="B5" s="45" t="s">
        <v>1472</v>
      </c>
      <c r="C5" s="46">
        <f>C9+C15+C19+C22+C25+C6</f>
        <v>2122</v>
      </c>
      <c r="D5" s="46">
        <f>D9+D15+D19+D22+D25+D6</f>
        <v>360</v>
      </c>
      <c r="E5" s="47">
        <f t="shared" ref="E5" si="0">(D5-C5)/C5</f>
        <v>-0.830348727615457</v>
      </c>
    </row>
    <row r="6" s="29" customFormat="1" ht="36.75" customHeight="1" spans="1:5">
      <c r="A6" s="44">
        <v>20901</v>
      </c>
      <c r="B6" s="45" t="s">
        <v>1473</v>
      </c>
      <c r="C6" s="46">
        <v>337</v>
      </c>
      <c r="D6" s="46">
        <v>360</v>
      </c>
      <c r="E6" s="48"/>
    </row>
    <row r="7" s="29" customFormat="1" ht="20.1" customHeight="1" spans="1:5">
      <c r="A7" s="44">
        <v>2090101</v>
      </c>
      <c r="B7" s="45" t="s">
        <v>1474</v>
      </c>
      <c r="C7" s="46">
        <v>337</v>
      </c>
      <c r="D7" s="46">
        <v>360</v>
      </c>
      <c r="E7" s="47">
        <v>0.06</v>
      </c>
    </row>
    <row r="8" s="29" customFormat="1" ht="20.1" customHeight="1" spans="1:5">
      <c r="A8" s="44">
        <v>2090199</v>
      </c>
      <c r="B8" s="45" t="s">
        <v>1475</v>
      </c>
      <c r="C8" s="49"/>
      <c r="D8" s="49"/>
      <c r="E8" s="48"/>
    </row>
    <row r="9" s="29" customFormat="1" ht="20.1" customHeight="1" spans="1:5">
      <c r="A9" s="44">
        <v>20902</v>
      </c>
      <c r="B9" s="45" t="s">
        <v>1476</v>
      </c>
      <c r="C9" s="49"/>
      <c r="D9" s="49"/>
      <c r="E9" s="50"/>
    </row>
    <row r="10" s="29" customFormat="1" ht="20.1" customHeight="1" spans="1:5">
      <c r="A10" s="44">
        <v>2090201</v>
      </c>
      <c r="B10" s="45" t="s">
        <v>1477</v>
      </c>
      <c r="C10" s="49"/>
      <c r="D10" s="49"/>
      <c r="E10" s="50"/>
    </row>
    <row r="11" s="29" customFormat="1" ht="24" customHeight="1" spans="1:5">
      <c r="A11" s="44">
        <v>2090202</v>
      </c>
      <c r="B11" s="45" t="s">
        <v>1478</v>
      </c>
      <c r="C11" s="49"/>
      <c r="D11" s="49"/>
      <c r="E11" s="50"/>
    </row>
    <row r="12" s="29" customFormat="1" ht="40.5" customHeight="1" spans="1:5">
      <c r="A12" s="44">
        <v>2090203</v>
      </c>
      <c r="B12" s="45" t="s">
        <v>1479</v>
      </c>
      <c r="C12" s="49"/>
      <c r="D12" s="49"/>
      <c r="E12" s="50"/>
    </row>
    <row r="13" s="29" customFormat="1" ht="36" customHeight="1" spans="1:5">
      <c r="A13" s="44">
        <v>2090204</v>
      </c>
      <c r="B13" s="45" t="s">
        <v>1480</v>
      </c>
      <c r="C13" s="49"/>
      <c r="D13" s="49"/>
      <c r="E13" s="50"/>
    </row>
    <row r="14" s="29" customFormat="1" ht="32.25" customHeight="1" spans="1:5">
      <c r="A14" s="44">
        <v>2090299</v>
      </c>
      <c r="B14" s="45" t="s">
        <v>1481</v>
      </c>
      <c r="C14" s="49"/>
      <c r="D14" s="49"/>
      <c r="E14" s="50"/>
    </row>
    <row r="15" s="29" customFormat="1" ht="36" customHeight="1" spans="1:5">
      <c r="A15" s="44">
        <v>20903</v>
      </c>
      <c r="B15" s="45" t="s">
        <v>1482</v>
      </c>
      <c r="C15" s="49"/>
      <c r="D15" s="49"/>
      <c r="E15" s="50"/>
    </row>
    <row r="16" s="29" customFormat="1" ht="36" customHeight="1" spans="1:5">
      <c r="A16" s="44">
        <v>2090301</v>
      </c>
      <c r="B16" s="45" t="s">
        <v>1483</v>
      </c>
      <c r="C16" s="49"/>
      <c r="D16" s="49"/>
      <c r="E16" s="50"/>
    </row>
    <row r="17" s="29" customFormat="1" ht="20.1" customHeight="1" spans="1:5">
      <c r="A17" s="44">
        <v>2090302</v>
      </c>
      <c r="B17" s="45" t="s">
        <v>1484</v>
      </c>
      <c r="C17" s="49"/>
      <c r="D17" s="49"/>
      <c r="E17" s="50"/>
    </row>
    <row r="18" s="29" customFormat="1" ht="20.1" customHeight="1" spans="1:5">
      <c r="A18" s="44">
        <v>2090399</v>
      </c>
      <c r="B18" s="45" t="s">
        <v>1485</v>
      </c>
      <c r="C18" s="49"/>
      <c r="D18" s="49"/>
      <c r="E18" s="50"/>
    </row>
    <row r="19" s="29" customFormat="1" ht="20.1" customHeight="1" spans="1:5">
      <c r="A19" s="44">
        <v>20904</v>
      </c>
      <c r="B19" s="45" t="s">
        <v>1486</v>
      </c>
      <c r="C19" s="49"/>
      <c r="D19" s="49"/>
      <c r="E19" s="50"/>
    </row>
    <row r="20" s="29" customFormat="1" ht="20.1" customHeight="1" spans="1:5">
      <c r="A20" s="44">
        <v>2090401</v>
      </c>
      <c r="B20" s="45" t="s">
        <v>1487</v>
      </c>
      <c r="C20" s="49"/>
      <c r="D20" s="49"/>
      <c r="E20" s="50"/>
    </row>
    <row r="21" s="29" customFormat="1" ht="20.1" customHeight="1" spans="1:5">
      <c r="A21" s="44">
        <v>2090499</v>
      </c>
      <c r="B21" s="45" t="s">
        <v>1488</v>
      </c>
      <c r="C21" s="49"/>
      <c r="D21" s="49"/>
      <c r="E21" s="50"/>
    </row>
    <row r="22" s="29" customFormat="1" ht="20.1" customHeight="1" spans="1:5">
      <c r="A22" s="44">
        <v>20905</v>
      </c>
      <c r="B22" s="45" t="s">
        <v>1489</v>
      </c>
      <c r="C22" s="49"/>
      <c r="D22" s="49"/>
      <c r="E22" s="50"/>
    </row>
    <row r="23" s="29" customFormat="1" ht="20.1" customHeight="1" spans="1:5">
      <c r="A23" s="44">
        <v>2090501</v>
      </c>
      <c r="B23" s="45" t="s">
        <v>1490</v>
      </c>
      <c r="C23" s="49"/>
      <c r="D23" s="49"/>
      <c r="E23" s="50"/>
    </row>
    <row r="24" s="29" customFormat="1" ht="20.1" customHeight="1" spans="1:6">
      <c r="A24" s="44">
        <v>2090599</v>
      </c>
      <c r="B24" s="45" t="s">
        <v>1491</v>
      </c>
      <c r="C24" s="49"/>
      <c r="E24" s="49"/>
      <c r="F24" s="50"/>
    </row>
    <row r="25" s="29" customFormat="1" ht="41.25" customHeight="1" spans="1:5">
      <c r="A25" s="44">
        <v>20907</v>
      </c>
      <c r="B25" s="45" t="s">
        <v>1492</v>
      </c>
      <c r="C25" s="46">
        <v>1785</v>
      </c>
      <c r="D25" s="46">
        <v>0</v>
      </c>
      <c r="E25" s="47">
        <f>(D25-C25)/C25</f>
        <v>-1</v>
      </c>
    </row>
  </sheetData>
  <mergeCells count="1">
    <mergeCell ref="A2:E2"/>
  </mergeCells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B1" workbookViewId="0">
      <selection activeCell="E13" sqref="E13"/>
    </sheetView>
  </sheetViews>
  <sheetFormatPr defaultColWidth="9" defaultRowHeight="15.75" outlineLevelCol="4"/>
  <cols>
    <col min="1" max="1" width="20.5" style="1" hidden="1" customWidth="1"/>
    <col min="2" max="2" width="41.75" style="1" customWidth="1"/>
    <col min="3" max="3" width="26.625" style="3" customWidth="1"/>
    <col min="4" max="4" width="24.25" style="1" customWidth="1"/>
    <col min="5" max="5" width="27.875" style="1" customWidth="1"/>
    <col min="6" max="16384" width="9" style="1"/>
  </cols>
  <sheetData>
    <row r="1" s="1" customFormat="1" ht="24.75" customHeight="1" spans="2:3">
      <c r="B1" s="4"/>
      <c r="C1" s="3"/>
    </row>
    <row r="2" s="1" customFormat="1" ht="30.75" customHeight="1" spans="1:5">
      <c r="A2" s="5"/>
      <c r="B2" s="6" t="s">
        <v>1493</v>
      </c>
      <c r="C2" s="6"/>
      <c r="D2" s="6"/>
      <c r="E2" s="6"/>
    </row>
    <row r="3" s="1" customFormat="1" ht="16.5" customHeight="1" spans="1:5">
      <c r="A3" s="7"/>
      <c r="B3" s="7"/>
      <c r="C3" s="8"/>
      <c r="D3" s="7"/>
      <c r="E3" s="9" t="s">
        <v>1</v>
      </c>
    </row>
    <row r="4" s="1" customFormat="1" ht="32.25" customHeight="1" spans="1:5">
      <c r="A4" s="10" t="s">
        <v>1357</v>
      </c>
      <c r="B4" s="11"/>
      <c r="C4" s="11"/>
      <c r="D4" s="12"/>
      <c r="E4" s="11"/>
    </row>
    <row r="5" s="1" customFormat="1" ht="23.25" customHeight="1" spans="1:5">
      <c r="A5" s="13"/>
      <c r="B5" s="14"/>
      <c r="C5" s="14"/>
      <c r="D5" s="15"/>
      <c r="E5" s="16"/>
    </row>
    <row r="6" s="2" customFormat="1" ht="26.25" customHeight="1" spans="2:5">
      <c r="B6" s="17"/>
      <c r="C6" s="17"/>
      <c r="D6" s="18"/>
      <c r="E6" s="19"/>
    </row>
    <row r="7" s="2" customFormat="1" ht="26.25" customHeight="1" spans="2:5">
      <c r="B7" s="17"/>
      <c r="C7" s="17"/>
      <c r="D7" s="18"/>
      <c r="E7" s="19"/>
    </row>
    <row r="8" s="2" customFormat="1" ht="26.25" customHeight="1" spans="2:5">
      <c r="B8" s="20"/>
      <c r="C8" s="17"/>
      <c r="D8" s="18"/>
      <c r="E8" s="19"/>
    </row>
    <row r="9" s="2" customFormat="1" ht="26.25" customHeight="1" spans="2:5">
      <c r="B9" s="20"/>
      <c r="C9" s="17"/>
      <c r="D9" s="18"/>
      <c r="E9" s="19"/>
    </row>
    <row r="10" s="2" customFormat="1" ht="26.25" customHeight="1" spans="2:5">
      <c r="B10" s="20"/>
      <c r="C10" s="17"/>
      <c r="D10" s="18"/>
      <c r="E10" s="19"/>
    </row>
    <row r="11" s="2" customFormat="1" ht="26.25" customHeight="1" spans="2:5">
      <c r="B11" s="20"/>
      <c r="C11" s="17"/>
      <c r="D11" s="18"/>
      <c r="E11" s="19"/>
    </row>
    <row r="12" s="2" customFormat="1" ht="26.25" customHeight="1" spans="2:5">
      <c r="B12" s="20"/>
      <c r="C12" s="17"/>
      <c r="D12" s="18"/>
      <c r="E12" s="17"/>
    </row>
    <row r="13" s="2" customFormat="1" ht="26.25" customHeight="1" spans="2:5">
      <c r="B13" s="20"/>
      <c r="C13" s="17"/>
      <c r="D13" s="18"/>
      <c r="E13" s="17"/>
    </row>
    <row r="14" s="2" customFormat="1" ht="26.25" customHeight="1" spans="2:5">
      <c r="B14" s="20"/>
      <c r="C14" s="17"/>
      <c r="D14" s="18"/>
      <c r="E14" s="17"/>
    </row>
    <row r="15" s="2" customFormat="1" ht="26.25" customHeight="1" spans="2:5">
      <c r="B15" s="20"/>
      <c r="C15" s="17"/>
      <c r="D15" s="18"/>
      <c r="E15" s="17"/>
    </row>
    <row r="16" s="2" customFormat="1" ht="26.25" customHeight="1" spans="2:5">
      <c r="B16" s="20"/>
      <c r="C16" s="17"/>
      <c r="D16" s="18"/>
      <c r="E16" s="17"/>
    </row>
  </sheetData>
  <mergeCells count="1">
    <mergeCell ref="B2:E2"/>
  </mergeCells>
  <dataValidations count="1">
    <dataValidation type="list" allowBlank="1" showInputMessage="1" showErrorMessage="1" sqref="A3">
      <formula1>#REF!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opLeftCell="B1" workbookViewId="0">
      <selection activeCell="I19" sqref="I19"/>
    </sheetView>
  </sheetViews>
  <sheetFormatPr defaultColWidth="9" defaultRowHeight="24.75" customHeight="1" outlineLevelCol="5"/>
  <cols>
    <col min="1" max="1" width="9" style="21"/>
    <col min="2" max="2" width="23" style="21" customWidth="1"/>
    <col min="3" max="3" width="9" style="21"/>
    <col min="4" max="4" width="9.25" style="21" customWidth="1"/>
    <col min="5" max="5" width="33.875" style="21" customWidth="1"/>
    <col min="6" max="6" width="7.875" style="21" customWidth="1"/>
    <col min="7" max="16384" width="9" style="21"/>
  </cols>
  <sheetData>
    <row r="1" s="21" customFormat="1" customHeight="1" spans="1:1">
      <c r="A1" s="22"/>
    </row>
    <row r="2" s="21" customFormat="1" customHeight="1" spans="1:6">
      <c r="A2" s="23" t="s">
        <v>1494</v>
      </c>
      <c r="B2" s="23"/>
      <c r="C2" s="23"/>
      <c r="D2" s="23"/>
      <c r="E2" s="23"/>
      <c r="F2" s="23"/>
    </row>
    <row r="3" s="21" customFormat="1" customHeight="1" spans="1:6">
      <c r="A3" s="24" t="s">
        <v>1</v>
      </c>
      <c r="B3" s="24"/>
      <c r="C3" s="24"/>
      <c r="D3" s="24"/>
      <c r="E3" s="24"/>
      <c r="F3" s="24"/>
    </row>
    <row r="4" s="21" customFormat="1" customHeight="1" spans="1:6">
      <c r="A4" s="25" t="s">
        <v>1158</v>
      </c>
      <c r="B4" s="25" t="s">
        <v>1495</v>
      </c>
      <c r="C4" s="25" t="s">
        <v>4</v>
      </c>
      <c r="D4" s="25" t="s">
        <v>1158</v>
      </c>
      <c r="E4" s="25" t="s">
        <v>1495</v>
      </c>
      <c r="F4" s="25" t="s">
        <v>4</v>
      </c>
    </row>
    <row r="5" s="21" customFormat="1" customHeight="1" spans="1:6">
      <c r="A5" s="26"/>
      <c r="B5" s="26" t="s">
        <v>1496</v>
      </c>
      <c r="C5" s="26">
        <v>0</v>
      </c>
      <c r="D5" s="26" t="s">
        <v>1160</v>
      </c>
      <c r="E5" s="26" t="s">
        <v>1497</v>
      </c>
      <c r="F5" s="26">
        <v>0</v>
      </c>
    </row>
    <row r="6" s="21" customFormat="1" customHeight="1" spans="1:6">
      <c r="A6" s="27">
        <v>103</v>
      </c>
      <c r="B6" s="26" t="s">
        <v>1498</v>
      </c>
      <c r="C6" s="26"/>
      <c r="D6" s="27">
        <v>208</v>
      </c>
      <c r="E6" s="26" t="s">
        <v>1499</v>
      </c>
      <c r="F6" s="26"/>
    </row>
    <row r="7" s="21" customFormat="1" customHeight="1" spans="1:6">
      <c r="A7" s="27">
        <v>10306</v>
      </c>
      <c r="B7" s="26" t="s">
        <v>1500</v>
      </c>
      <c r="C7" s="26"/>
      <c r="D7" s="27">
        <v>20804</v>
      </c>
      <c r="E7" s="26" t="s">
        <v>1501</v>
      </c>
      <c r="F7" s="26"/>
    </row>
    <row r="8" s="21" customFormat="1" customHeight="1" spans="1:6">
      <c r="A8" s="27">
        <v>1030601</v>
      </c>
      <c r="B8" s="26" t="s">
        <v>1502</v>
      </c>
      <c r="C8" s="26"/>
      <c r="D8" s="26">
        <v>2080451</v>
      </c>
      <c r="E8" s="26" t="s">
        <v>1503</v>
      </c>
      <c r="F8" s="26"/>
    </row>
    <row r="9" s="21" customFormat="1" customHeight="1" spans="1:6">
      <c r="A9" s="26">
        <v>103060103</v>
      </c>
      <c r="B9" s="26" t="s">
        <v>1504</v>
      </c>
      <c r="C9" s="26"/>
      <c r="D9" s="27">
        <v>223</v>
      </c>
      <c r="E9" s="26" t="s">
        <v>1505</v>
      </c>
      <c r="F9" s="26"/>
    </row>
    <row r="10" s="21" customFormat="1" customHeight="1" spans="1:6">
      <c r="A10" s="26">
        <v>103060104</v>
      </c>
      <c r="B10" s="26" t="s">
        <v>1506</v>
      </c>
      <c r="C10" s="26"/>
      <c r="D10" s="28">
        <v>22301</v>
      </c>
      <c r="E10" s="26" t="s">
        <v>1507</v>
      </c>
      <c r="F10" s="26"/>
    </row>
    <row r="11" s="21" customFormat="1" customHeight="1" spans="1:6">
      <c r="A11" s="26">
        <v>103060105</v>
      </c>
      <c r="B11" s="26" t="s">
        <v>1508</v>
      </c>
      <c r="C11" s="26"/>
      <c r="D11" s="26">
        <v>2230101</v>
      </c>
      <c r="E11" s="26" t="s">
        <v>1509</v>
      </c>
      <c r="F11" s="26"/>
    </row>
    <row r="12" s="21" customFormat="1" customHeight="1" spans="1:6">
      <c r="A12" s="26">
        <v>103060106</v>
      </c>
      <c r="B12" s="26" t="s">
        <v>1510</v>
      </c>
      <c r="C12" s="26"/>
      <c r="D12" s="26">
        <v>2230102</v>
      </c>
      <c r="E12" s="26" t="s">
        <v>1511</v>
      </c>
      <c r="F12" s="26"/>
    </row>
    <row r="13" s="21" customFormat="1" customHeight="1" spans="1:6">
      <c r="A13" s="26">
        <v>103060107</v>
      </c>
      <c r="B13" s="26" t="s">
        <v>1512</v>
      </c>
      <c r="C13" s="26"/>
      <c r="D13" s="26">
        <v>2230103</v>
      </c>
      <c r="E13" s="26" t="s">
        <v>1513</v>
      </c>
      <c r="F13" s="26"/>
    </row>
    <row r="14" s="21" customFormat="1" customHeight="1" spans="1:6">
      <c r="A14" s="26">
        <v>103060108</v>
      </c>
      <c r="B14" s="26" t="s">
        <v>1514</v>
      </c>
      <c r="C14" s="26"/>
      <c r="D14" s="26">
        <v>2230104</v>
      </c>
      <c r="E14" s="26" t="s">
        <v>1515</v>
      </c>
      <c r="F14" s="26"/>
    </row>
    <row r="15" s="21" customFormat="1" customHeight="1" spans="1:6">
      <c r="A15" s="26">
        <v>103060109</v>
      </c>
      <c r="B15" s="26" t="s">
        <v>1516</v>
      </c>
      <c r="C15" s="26"/>
      <c r="D15" s="26">
        <v>2230105</v>
      </c>
      <c r="E15" s="26" t="s">
        <v>1517</v>
      </c>
      <c r="F15" s="26"/>
    </row>
    <row r="16" s="21" customFormat="1" customHeight="1" spans="1:6">
      <c r="A16" s="26">
        <v>103060112</v>
      </c>
      <c r="B16" s="26" t="s">
        <v>1518</v>
      </c>
      <c r="C16" s="26"/>
      <c r="D16" s="26">
        <v>2230106</v>
      </c>
      <c r="E16" s="26" t="s">
        <v>1519</v>
      </c>
      <c r="F16" s="26"/>
    </row>
    <row r="17" s="21" customFormat="1" customHeight="1" spans="1:6">
      <c r="A17" s="26">
        <v>103060113</v>
      </c>
      <c r="B17" s="26" t="s">
        <v>1520</v>
      </c>
      <c r="C17" s="26"/>
      <c r="D17" s="26">
        <v>2230107</v>
      </c>
      <c r="E17" s="26" t="s">
        <v>1521</v>
      </c>
      <c r="F17" s="26"/>
    </row>
    <row r="18" s="21" customFormat="1" customHeight="1" spans="1:6">
      <c r="A18" s="26">
        <v>103060114</v>
      </c>
      <c r="B18" s="26" t="s">
        <v>1522</v>
      </c>
      <c r="C18" s="26"/>
      <c r="D18" s="26">
        <v>2230108</v>
      </c>
      <c r="E18" s="26" t="s">
        <v>1523</v>
      </c>
      <c r="F18" s="26"/>
    </row>
    <row r="19" s="21" customFormat="1" customHeight="1" spans="1:6">
      <c r="A19" s="26">
        <v>103060115</v>
      </c>
      <c r="B19" s="26" t="s">
        <v>1524</v>
      </c>
      <c r="C19" s="26"/>
      <c r="D19" s="26">
        <v>2230199</v>
      </c>
      <c r="E19" s="26" t="s">
        <v>1525</v>
      </c>
      <c r="F19" s="26"/>
    </row>
    <row r="20" s="21" customFormat="1" customHeight="1" spans="1:6">
      <c r="A20" s="26">
        <v>103060116</v>
      </c>
      <c r="B20" s="26" t="s">
        <v>1526</v>
      </c>
      <c r="C20" s="26"/>
      <c r="D20" s="28">
        <v>22302</v>
      </c>
      <c r="E20" s="26" t="s">
        <v>1527</v>
      </c>
      <c r="F20" s="26"/>
    </row>
    <row r="21" s="21" customFormat="1" customHeight="1" spans="1:6">
      <c r="A21" s="26">
        <v>103060117</v>
      </c>
      <c r="B21" s="26" t="s">
        <v>1528</v>
      </c>
      <c r="C21" s="26"/>
      <c r="D21" s="26">
        <v>2230201</v>
      </c>
      <c r="E21" s="26" t="s">
        <v>1529</v>
      </c>
      <c r="F21" s="26"/>
    </row>
    <row r="22" s="21" customFormat="1" customHeight="1" spans="1:6">
      <c r="A22" s="26">
        <v>103060118</v>
      </c>
      <c r="B22" s="26" t="s">
        <v>1530</v>
      </c>
      <c r="C22" s="26"/>
      <c r="D22" s="26">
        <v>2230202</v>
      </c>
      <c r="E22" s="26" t="s">
        <v>1531</v>
      </c>
      <c r="F22" s="26"/>
    </row>
    <row r="23" s="21" customFormat="1" customHeight="1" spans="1:6">
      <c r="A23" s="26">
        <v>103060119</v>
      </c>
      <c r="B23" s="26" t="s">
        <v>1532</v>
      </c>
      <c r="C23" s="26"/>
      <c r="D23" s="26">
        <v>2230203</v>
      </c>
      <c r="E23" s="26" t="s">
        <v>1533</v>
      </c>
      <c r="F23" s="26"/>
    </row>
    <row r="24" s="21" customFormat="1" customHeight="1" spans="1:6">
      <c r="A24" s="26">
        <v>103060120</v>
      </c>
      <c r="B24" s="26" t="s">
        <v>1534</v>
      </c>
      <c r="C24" s="26"/>
      <c r="D24" s="26">
        <v>2230204</v>
      </c>
      <c r="E24" s="26" t="s">
        <v>1535</v>
      </c>
      <c r="F24" s="26"/>
    </row>
    <row r="25" s="21" customFormat="1" customHeight="1" spans="1:6">
      <c r="A25" s="26">
        <v>103060121</v>
      </c>
      <c r="B25" s="26" t="s">
        <v>1536</v>
      </c>
      <c r="C25" s="26"/>
      <c r="D25" s="26">
        <v>2230205</v>
      </c>
      <c r="E25" s="26" t="s">
        <v>1537</v>
      </c>
      <c r="F25" s="26"/>
    </row>
    <row r="26" s="21" customFormat="1" customHeight="1" spans="1:6">
      <c r="A26" s="26">
        <v>103060122</v>
      </c>
      <c r="B26" s="26" t="s">
        <v>1538</v>
      </c>
      <c r="C26" s="26"/>
      <c r="D26" s="26">
        <v>2230206</v>
      </c>
      <c r="E26" s="26" t="s">
        <v>1539</v>
      </c>
      <c r="F26" s="26"/>
    </row>
    <row r="27" s="21" customFormat="1" customHeight="1" spans="1:6">
      <c r="A27" s="26">
        <v>103060123</v>
      </c>
      <c r="B27" s="26" t="s">
        <v>1540</v>
      </c>
      <c r="C27" s="26"/>
      <c r="D27" s="26">
        <v>2230207</v>
      </c>
      <c r="E27" s="26" t="s">
        <v>1541</v>
      </c>
      <c r="F27" s="26"/>
    </row>
    <row r="28" s="21" customFormat="1" customHeight="1" spans="1:6">
      <c r="A28" s="26">
        <v>103060124</v>
      </c>
      <c r="B28" s="26" t="s">
        <v>1542</v>
      </c>
      <c r="C28" s="26"/>
      <c r="D28" s="26">
        <v>2230299</v>
      </c>
      <c r="E28" s="26" t="s">
        <v>1543</v>
      </c>
      <c r="F28" s="26"/>
    </row>
    <row r="29" s="21" customFormat="1" customHeight="1" spans="1:6">
      <c r="A29" s="26">
        <v>103060125</v>
      </c>
      <c r="B29" s="26" t="s">
        <v>1544</v>
      </c>
      <c r="C29" s="26"/>
      <c r="D29" s="28">
        <v>22303</v>
      </c>
      <c r="E29" s="26" t="s">
        <v>1545</v>
      </c>
      <c r="F29" s="26"/>
    </row>
    <row r="30" s="21" customFormat="1" customHeight="1" spans="1:6">
      <c r="A30" s="26">
        <v>103060126</v>
      </c>
      <c r="B30" s="26" t="s">
        <v>1546</v>
      </c>
      <c r="C30" s="26"/>
      <c r="D30" s="26">
        <v>2230301</v>
      </c>
      <c r="E30" s="26" t="s">
        <v>1547</v>
      </c>
      <c r="F30" s="26"/>
    </row>
    <row r="31" s="21" customFormat="1" customHeight="1" spans="1:6">
      <c r="A31" s="26">
        <v>103060127</v>
      </c>
      <c r="B31" s="26" t="s">
        <v>1548</v>
      </c>
      <c r="C31" s="26"/>
      <c r="D31" s="28">
        <v>22304</v>
      </c>
      <c r="E31" s="26" t="s">
        <v>1549</v>
      </c>
      <c r="F31" s="26"/>
    </row>
    <row r="32" s="21" customFormat="1" customHeight="1" spans="1:6">
      <c r="A32" s="26">
        <v>103060128</v>
      </c>
      <c r="B32" s="26" t="s">
        <v>1550</v>
      </c>
      <c r="C32" s="26"/>
      <c r="D32" s="26">
        <v>2230401</v>
      </c>
      <c r="E32" s="26" t="s">
        <v>1551</v>
      </c>
      <c r="F32" s="26"/>
    </row>
    <row r="33" s="21" customFormat="1" customHeight="1" spans="1:6">
      <c r="A33" s="26">
        <v>103060129</v>
      </c>
      <c r="B33" s="26" t="s">
        <v>1552</v>
      </c>
      <c r="C33" s="26"/>
      <c r="D33" s="26">
        <v>2230402</v>
      </c>
      <c r="E33" s="26" t="s">
        <v>1553</v>
      </c>
      <c r="F33" s="26"/>
    </row>
    <row r="34" s="21" customFormat="1" customHeight="1" spans="1:6">
      <c r="A34" s="26">
        <v>103060130</v>
      </c>
      <c r="B34" s="26" t="s">
        <v>1554</v>
      </c>
      <c r="C34" s="26"/>
      <c r="D34" s="26">
        <v>2230499</v>
      </c>
      <c r="E34" s="26" t="s">
        <v>1555</v>
      </c>
      <c r="F34" s="26"/>
    </row>
    <row r="35" s="21" customFormat="1" customHeight="1" spans="1:6">
      <c r="A35" s="26">
        <v>103060131</v>
      </c>
      <c r="B35" s="26" t="s">
        <v>1556</v>
      </c>
      <c r="C35" s="26"/>
      <c r="D35" s="28">
        <v>22399</v>
      </c>
      <c r="E35" s="26" t="s">
        <v>1557</v>
      </c>
      <c r="F35" s="26"/>
    </row>
    <row r="36" s="21" customFormat="1" customHeight="1" spans="1:6">
      <c r="A36" s="26">
        <v>103060132</v>
      </c>
      <c r="B36" s="26" t="s">
        <v>1558</v>
      </c>
      <c r="C36" s="26"/>
      <c r="D36" s="26">
        <v>2239901</v>
      </c>
      <c r="E36" s="26" t="s">
        <v>1559</v>
      </c>
      <c r="F36" s="26"/>
    </row>
    <row r="37" s="21" customFormat="1" customHeight="1" spans="1:6">
      <c r="A37" s="26">
        <v>103060133</v>
      </c>
      <c r="B37" s="26" t="s">
        <v>1560</v>
      </c>
      <c r="C37" s="26"/>
      <c r="D37" s="26"/>
      <c r="E37" s="26"/>
      <c r="F37" s="26"/>
    </row>
    <row r="38" s="21" customFormat="1" customHeight="1" spans="1:6">
      <c r="A38" s="26">
        <v>103060134</v>
      </c>
      <c r="B38" s="26" t="s">
        <v>1561</v>
      </c>
      <c r="C38" s="26"/>
      <c r="D38" s="26"/>
      <c r="E38" s="26"/>
      <c r="F38" s="26"/>
    </row>
    <row r="39" s="21" customFormat="1" customHeight="1" spans="1:6">
      <c r="A39" s="26">
        <v>103060198</v>
      </c>
      <c r="B39" s="26" t="s">
        <v>1562</v>
      </c>
      <c r="C39" s="26"/>
      <c r="D39" s="26"/>
      <c r="E39" s="26"/>
      <c r="F39" s="26"/>
    </row>
    <row r="40" s="21" customFormat="1" customHeight="1" spans="1:6">
      <c r="A40" s="27">
        <v>1030602</v>
      </c>
      <c r="B40" s="26" t="s">
        <v>1563</v>
      </c>
      <c r="C40" s="26"/>
      <c r="D40" s="26"/>
      <c r="E40" s="26"/>
      <c r="F40" s="26"/>
    </row>
    <row r="41" s="21" customFormat="1" customHeight="1" spans="1:6">
      <c r="A41" s="26">
        <v>103060202</v>
      </c>
      <c r="B41" s="26" t="s">
        <v>1564</v>
      </c>
      <c r="C41" s="26"/>
      <c r="D41" s="26"/>
      <c r="E41" s="26"/>
      <c r="F41" s="26"/>
    </row>
    <row r="42" s="21" customFormat="1" customHeight="1" spans="1:6">
      <c r="A42" s="26">
        <v>103060203</v>
      </c>
      <c r="B42" s="26" t="s">
        <v>1565</v>
      </c>
      <c r="C42" s="26"/>
      <c r="D42" s="26"/>
      <c r="E42" s="26"/>
      <c r="F42" s="26"/>
    </row>
    <row r="43" s="21" customFormat="1" customHeight="1" spans="1:6">
      <c r="A43" s="26">
        <v>103060204</v>
      </c>
      <c r="B43" s="26" t="s">
        <v>1566</v>
      </c>
      <c r="C43" s="26"/>
      <c r="D43" s="26"/>
      <c r="E43" s="26"/>
      <c r="F43" s="26"/>
    </row>
    <row r="44" s="21" customFormat="1" customHeight="1" spans="1:6">
      <c r="A44" s="26">
        <v>103060298</v>
      </c>
      <c r="B44" s="26" t="s">
        <v>1567</v>
      </c>
      <c r="C44" s="26"/>
      <c r="D44" s="26"/>
      <c r="E44" s="26"/>
      <c r="F44" s="26"/>
    </row>
    <row r="45" s="21" customFormat="1" customHeight="1" spans="1:6">
      <c r="A45" s="27">
        <v>1030603</v>
      </c>
      <c r="B45" s="26" t="s">
        <v>1568</v>
      </c>
      <c r="C45" s="26"/>
      <c r="D45" s="26"/>
      <c r="E45" s="26"/>
      <c r="F45" s="26"/>
    </row>
    <row r="46" s="21" customFormat="1" customHeight="1" spans="1:6">
      <c r="A46" s="26">
        <v>103060301</v>
      </c>
      <c r="B46" s="26" t="s">
        <v>1569</v>
      </c>
      <c r="C46" s="26"/>
      <c r="D46" s="26"/>
      <c r="E46" s="26"/>
      <c r="F46" s="26"/>
    </row>
    <row r="47" s="21" customFormat="1" customHeight="1" spans="1:6">
      <c r="A47" s="26">
        <v>103060304</v>
      </c>
      <c r="B47" s="26" t="s">
        <v>1570</v>
      </c>
      <c r="C47" s="26"/>
      <c r="D47" s="26"/>
      <c r="E47" s="26"/>
      <c r="F47" s="26"/>
    </row>
    <row r="48" s="21" customFormat="1" customHeight="1" spans="1:6">
      <c r="A48" s="26">
        <v>103060305</v>
      </c>
      <c r="B48" s="26" t="s">
        <v>1571</v>
      </c>
      <c r="C48" s="26"/>
      <c r="D48" s="26"/>
      <c r="E48" s="26"/>
      <c r="F48" s="26"/>
    </row>
    <row r="49" s="21" customFormat="1" customHeight="1" spans="1:6">
      <c r="A49" s="26">
        <v>103060307</v>
      </c>
      <c r="B49" s="26" t="s">
        <v>1572</v>
      </c>
      <c r="C49" s="26"/>
      <c r="D49" s="26"/>
      <c r="E49" s="26"/>
      <c r="F49" s="26"/>
    </row>
    <row r="50" s="21" customFormat="1" customHeight="1" spans="1:6">
      <c r="A50" s="26">
        <v>103060398</v>
      </c>
      <c r="B50" s="26" t="s">
        <v>1573</v>
      </c>
      <c r="C50" s="26"/>
      <c r="D50" s="26"/>
      <c r="E50" s="26"/>
      <c r="F50" s="26"/>
    </row>
    <row r="51" s="21" customFormat="1" customHeight="1" spans="1:6">
      <c r="A51" s="27">
        <v>1030604</v>
      </c>
      <c r="B51" s="26" t="s">
        <v>1574</v>
      </c>
      <c r="C51" s="26"/>
      <c r="D51" s="26"/>
      <c r="E51" s="26"/>
      <c r="F51" s="26"/>
    </row>
    <row r="52" s="21" customFormat="1" customHeight="1" spans="1:6">
      <c r="A52" s="26">
        <v>103060401</v>
      </c>
      <c r="B52" s="26" t="s">
        <v>1575</v>
      </c>
      <c r="C52" s="26"/>
      <c r="D52" s="26"/>
      <c r="E52" s="26"/>
      <c r="F52" s="26"/>
    </row>
    <row r="53" s="21" customFormat="1" customHeight="1" spans="1:6">
      <c r="A53" s="26">
        <v>103060402</v>
      </c>
      <c r="B53" s="26" t="s">
        <v>1576</v>
      </c>
      <c r="C53" s="26"/>
      <c r="D53" s="26"/>
      <c r="E53" s="26"/>
      <c r="F53" s="26"/>
    </row>
    <row r="54" s="21" customFormat="1" customHeight="1" spans="1:6">
      <c r="A54" s="26">
        <v>103060498</v>
      </c>
      <c r="B54" s="26" t="s">
        <v>1577</v>
      </c>
      <c r="C54" s="26"/>
      <c r="D54" s="26"/>
      <c r="E54" s="26"/>
      <c r="F54" s="26"/>
    </row>
    <row r="55" s="21" customFormat="1" customHeight="1" spans="1:6">
      <c r="A55" s="27">
        <v>1030698</v>
      </c>
      <c r="B55" s="26" t="s">
        <v>1578</v>
      </c>
      <c r="C55" s="26"/>
      <c r="D55" s="26"/>
      <c r="E55" s="26"/>
      <c r="F55" s="26"/>
    </row>
  </sheetData>
  <mergeCells count="2">
    <mergeCell ref="A2:F2"/>
    <mergeCell ref="A3:F3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B1" workbookViewId="0">
      <selection activeCell="B1" sqref="$A1:$XFD1048576"/>
    </sheetView>
  </sheetViews>
  <sheetFormatPr defaultColWidth="9" defaultRowHeight="15.75" outlineLevelCol="4"/>
  <cols>
    <col min="1" max="1" width="20.5" style="1" hidden="1" customWidth="1"/>
    <col min="2" max="2" width="41.75" style="1" customWidth="1"/>
    <col min="3" max="3" width="26.625" style="3" customWidth="1"/>
    <col min="4" max="4" width="24.25" style="1" customWidth="1"/>
    <col min="5" max="5" width="27.875" style="1" customWidth="1"/>
    <col min="6" max="16384" width="9" style="1"/>
  </cols>
  <sheetData>
    <row r="1" s="1" customFormat="1" ht="24.75" customHeight="1" spans="2:3">
      <c r="B1" s="4"/>
      <c r="C1" s="3"/>
    </row>
    <row r="2" s="1" customFormat="1" ht="30.75" customHeight="1" spans="1:5">
      <c r="A2" s="5"/>
      <c r="B2" s="6" t="s">
        <v>1579</v>
      </c>
      <c r="C2" s="6"/>
      <c r="D2" s="6"/>
      <c r="E2" s="6"/>
    </row>
    <row r="3" s="1" customFormat="1" ht="16.5" customHeight="1" spans="1:5">
      <c r="A3" s="7"/>
      <c r="B3" s="7"/>
      <c r="C3" s="8"/>
      <c r="D3" s="7"/>
      <c r="E3" s="9" t="s">
        <v>1</v>
      </c>
    </row>
    <row r="4" s="1" customFormat="1" ht="32.25" customHeight="1" spans="1:5">
      <c r="A4" s="10" t="s">
        <v>1357</v>
      </c>
      <c r="B4" s="11"/>
      <c r="C4" s="11"/>
      <c r="D4" s="12"/>
      <c r="E4" s="11"/>
    </row>
    <row r="5" s="1" customFormat="1" ht="23.25" customHeight="1" spans="1:5">
      <c r="A5" s="13"/>
      <c r="B5" s="14"/>
      <c r="C5" s="14"/>
      <c r="D5" s="15"/>
      <c r="E5" s="16"/>
    </row>
    <row r="6" s="2" customFormat="1" ht="26.25" customHeight="1" spans="2:5">
      <c r="B6" s="17"/>
      <c r="C6" s="17"/>
      <c r="D6" s="18"/>
      <c r="E6" s="19"/>
    </row>
    <row r="7" s="2" customFormat="1" ht="26.25" customHeight="1" spans="2:5">
      <c r="B7" s="17"/>
      <c r="C7" s="17"/>
      <c r="D7" s="18"/>
      <c r="E7" s="19"/>
    </row>
    <row r="8" s="2" customFormat="1" ht="26.25" customHeight="1" spans="2:5">
      <c r="B8" s="20"/>
      <c r="C8" s="17"/>
      <c r="D8" s="18"/>
      <c r="E8" s="19"/>
    </row>
    <row r="9" s="2" customFormat="1" ht="26.25" customHeight="1" spans="2:5">
      <c r="B9" s="20"/>
      <c r="C9" s="17"/>
      <c r="D9" s="18"/>
      <c r="E9" s="19"/>
    </row>
    <row r="10" s="2" customFormat="1" ht="26.25" customHeight="1" spans="2:5">
      <c r="B10" s="20"/>
      <c r="C10" s="17"/>
      <c r="D10" s="18"/>
      <c r="E10" s="19"/>
    </row>
    <row r="11" s="2" customFormat="1" ht="26.25" customHeight="1" spans="2:5">
      <c r="B11" s="20"/>
      <c r="C11" s="17"/>
      <c r="D11" s="18"/>
      <c r="E11" s="19"/>
    </row>
    <row r="12" s="2" customFormat="1" ht="26.25" customHeight="1" spans="2:5">
      <c r="B12" s="20"/>
      <c r="C12" s="17"/>
      <c r="D12" s="18"/>
      <c r="E12" s="17"/>
    </row>
    <row r="13" s="2" customFormat="1" ht="26.25" customHeight="1" spans="2:5">
      <c r="B13" s="20"/>
      <c r="C13" s="17"/>
      <c r="D13" s="18"/>
      <c r="E13" s="17"/>
    </row>
    <row r="14" s="2" customFormat="1" ht="26.25" customHeight="1" spans="2:5">
      <c r="B14" s="20"/>
      <c r="C14" s="17"/>
      <c r="D14" s="18"/>
      <c r="E14" s="17"/>
    </row>
    <row r="15" s="2" customFormat="1" ht="26.25" customHeight="1" spans="2:5">
      <c r="B15" s="20"/>
      <c r="C15" s="17"/>
      <c r="D15" s="18"/>
      <c r="E15" s="17"/>
    </row>
    <row r="16" s="2" customFormat="1" ht="26.25" customHeight="1" spans="2:5">
      <c r="B16" s="20"/>
      <c r="C16" s="17"/>
      <c r="D16" s="18"/>
      <c r="E16" s="17"/>
    </row>
  </sheetData>
  <mergeCells count="1">
    <mergeCell ref="B2:E2"/>
  </mergeCells>
  <dataValidations count="1">
    <dataValidation type="list" allowBlank="1" showInputMessage="1" showErrorMessage="1" sqref="A3">
      <formula1>#REF!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B1" workbookViewId="0">
      <selection activeCell="B1" sqref="$A1:$XFD1048576"/>
    </sheetView>
  </sheetViews>
  <sheetFormatPr defaultColWidth="9" defaultRowHeight="15.75" outlineLevelCol="4"/>
  <cols>
    <col min="1" max="1" width="20.5" style="1" hidden="1" customWidth="1"/>
    <col min="2" max="2" width="41.75" style="1" customWidth="1"/>
    <col min="3" max="3" width="26.625" style="3" customWidth="1"/>
    <col min="4" max="4" width="24.25" style="1" customWidth="1"/>
    <col min="5" max="5" width="27.875" style="1" customWidth="1"/>
    <col min="6" max="16384" width="9" style="1"/>
  </cols>
  <sheetData>
    <row r="1" s="1" customFormat="1" ht="24.75" customHeight="1" spans="2:3">
      <c r="B1" s="4"/>
      <c r="C1" s="3"/>
    </row>
    <row r="2" s="1" customFormat="1" ht="30.75" customHeight="1" spans="1:5">
      <c r="A2" s="5"/>
      <c r="B2" s="6" t="s">
        <v>1580</v>
      </c>
      <c r="C2" s="6"/>
      <c r="D2" s="6"/>
      <c r="E2" s="6"/>
    </row>
    <row r="3" s="1" customFormat="1" ht="16.5" customHeight="1" spans="1:5">
      <c r="A3" s="7"/>
      <c r="B3" s="7"/>
      <c r="C3" s="8"/>
      <c r="D3" s="7"/>
      <c r="E3" s="9" t="s">
        <v>1</v>
      </c>
    </row>
    <row r="4" s="1" customFormat="1" ht="32.25" customHeight="1" spans="1:5">
      <c r="A4" s="10" t="s">
        <v>1357</v>
      </c>
      <c r="B4" s="11"/>
      <c r="C4" s="11"/>
      <c r="D4" s="12"/>
      <c r="E4" s="11"/>
    </row>
    <row r="5" s="1" customFormat="1" ht="23.25" customHeight="1" spans="1:5">
      <c r="A5" s="13"/>
      <c r="B5" s="14"/>
      <c r="C5" s="14"/>
      <c r="D5" s="15"/>
      <c r="E5" s="16"/>
    </row>
    <row r="6" s="2" customFormat="1" ht="26.25" customHeight="1" spans="2:5">
      <c r="B6" s="17"/>
      <c r="C6" s="17"/>
      <c r="D6" s="18"/>
      <c r="E6" s="19"/>
    </row>
    <row r="7" s="2" customFormat="1" ht="26.25" customHeight="1" spans="2:5">
      <c r="B7" s="17"/>
      <c r="C7" s="17"/>
      <c r="D7" s="18"/>
      <c r="E7" s="19"/>
    </row>
    <row r="8" s="2" customFormat="1" ht="26.25" customHeight="1" spans="2:5">
      <c r="B8" s="20"/>
      <c r="C8" s="17"/>
      <c r="D8" s="18"/>
      <c r="E8" s="19"/>
    </row>
    <row r="9" s="2" customFormat="1" ht="26.25" customHeight="1" spans="2:5">
      <c r="B9" s="20"/>
      <c r="C9" s="17"/>
      <c r="D9" s="18"/>
      <c r="E9" s="19"/>
    </row>
    <row r="10" s="2" customFormat="1" ht="26.25" customHeight="1" spans="2:5">
      <c r="B10" s="20"/>
      <c r="C10" s="17"/>
      <c r="D10" s="18"/>
      <c r="E10" s="19"/>
    </row>
    <row r="11" s="2" customFormat="1" ht="26.25" customHeight="1" spans="2:5">
      <c r="B11" s="20"/>
      <c r="C11" s="17"/>
      <c r="D11" s="18"/>
      <c r="E11" s="19"/>
    </row>
    <row r="12" s="2" customFormat="1" ht="26.25" customHeight="1" spans="2:5">
      <c r="B12" s="20"/>
      <c r="C12" s="17"/>
      <c r="D12" s="18"/>
      <c r="E12" s="17"/>
    </row>
    <row r="13" s="2" customFormat="1" ht="26.25" customHeight="1" spans="2:5">
      <c r="B13" s="20"/>
      <c r="C13" s="17"/>
      <c r="D13" s="18"/>
      <c r="E13" s="17"/>
    </row>
    <row r="14" s="2" customFormat="1" ht="26.25" customHeight="1" spans="2:5">
      <c r="B14" s="20"/>
      <c r="C14" s="17"/>
      <c r="D14" s="18"/>
      <c r="E14" s="17"/>
    </row>
    <row r="15" s="2" customFormat="1" ht="26.25" customHeight="1" spans="2:5">
      <c r="B15" s="20"/>
      <c r="C15" s="17"/>
      <c r="D15" s="18"/>
      <c r="E15" s="17"/>
    </row>
    <row r="16" s="2" customFormat="1" ht="26.25" customHeight="1" spans="2:5">
      <c r="B16" s="20"/>
      <c r="C16" s="17"/>
      <c r="D16" s="18"/>
      <c r="E16" s="17"/>
    </row>
  </sheetData>
  <mergeCells count="1">
    <mergeCell ref="B2:E2"/>
  </mergeCells>
  <dataValidations count="1">
    <dataValidation type="list" allowBlank="1" showInputMessage="1" showErrorMessage="1" sqref="A3">
      <formula1>#REF!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5.75"/>
  <cols>
    <col min="1" max="1" width="7" style="213" customWidth="1"/>
    <col min="2" max="2" width="17.5" style="214" customWidth="1"/>
    <col min="3" max="3" width="10.375" style="215" customWidth="1"/>
    <col min="4" max="5" width="9.625" style="215" customWidth="1"/>
    <col min="6" max="6" width="12.875" style="213" customWidth="1"/>
    <col min="7" max="7" width="14.5" style="213" customWidth="1"/>
    <col min="8" max="16384" width="9" style="213"/>
  </cols>
  <sheetData>
    <row r="1" ht="21.75" customHeight="1" spans="1:7">
      <c r="A1" s="216"/>
      <c r="B1" s="34"/>
      <c r="C1" s="34"/>
      <c r="D1" s="34"/>
      <c r="E1" s="217"/>
      <c r="F1" s="218"/>
      <c r="G1" s="34"/>
    </row>
    <row r="2" ht="36.75" customHeight="1" spans="1:7">
      <c r="A2" s="219" t="s">
        <v>35</v>
      </c>
      <c r="B2" s="219"/>
      <c r="C2" s="219"/>
      <c r="D2" s="219"/>
      <c r="E2" s="219"/>
      <c r="F2" s="219"/>
      <c r="G2" s="219"/>
    </row>
    <row r="3" ht="22.5" customHeight="1" spans="1:7">
      <c r="A3" s="220"/>
      <c r="B3" s="34"/>
      <c r="C3" s="34"/>
      <c r="D3" s="34"/>
      <c r="E3" s="217"/>
      <c r="F3" s="221" t="s">
        <v>1</v>
      </c>
      <c r="G3" s="221"/>
    </row>
    <row r="4" ht="33" customHeight="1" spans="1:7">
      <c r="A4" s="222" t="s">
        <v>36</v>
      </c>
      <c r="B4" s="222" t="s">
        <v>37</v>
      </c>
      <c r="C4" s="222" t="s">
        <v>38</v>
      </c>
      <c r="D4" s="222" t="s">
        <v>39</v>
      </c>
      <c r="E4" s="222" t="s">
        <v>40</v>
      </c>
      <c r="F4" s="222" t="s">
        <v>41</v>
      </c>
      <c r="G4" s="222" t="s">
        <v>42</v>
      </c>
    </row>
    <row r="5" ht="24.95" customHeight="1" spans="1:7">
      <c r="A5" s="223"/>
      <c r="B5" s="222" t="s">
        <v>38</v>
      </c>
      <c r="C5" s="224">
        <f>D5+E5</f>
        <v>60735</v>
      </c>
      <c r="D5" s="224">
        <f>SUM(D6:D26)</f>
        <v>11515</v>
      </c>
      <c r="E5" s="224">
        <f>SUM(E6:E26)</f>
        <v>49220</v>
      </c>
      <c r="F5" s="225">
        <f>SUM(F6:F26)</f>
        <v>51740</v>
      </c>
      <c r="G5" s="226">
        <f>(C5-F5)/F5</f>
        <v>0.173850019327406</v>
      </c>
    </row>
    <row r="6" ht="24.95" customHeight="1" spans="1:7">
      <c r="A6" s="223" t="s">
        <v>43</v>
      </c>
      <c r="B6" s="227" t="s">
        <v>44</v>
      </c>
      <c r="C6" s="224">
        <f t="shared" ref="C6:C26" si="0">D6+E6</f>
        <v>12704</v>
      </c>
      <c r="D6" s="224">
        <v>2704</v>
      </c>
      <c r="E6" s="224">
        <v>10000</v>
      </c>
      <c r="F6" s="224">
        <v>4208</v>
      </c>
      <c r="G6" s="226">
        <f t="shared" ref="G6:G23" si="1">(C6-F6)/F6</f>
        <v>2.01901140684411</v>
      </c>
    </row>
    <row r="7" ht="24.95" customHeight="1" spans="1:7">
      <c r="A7" s="223" t="s">
        <v>45</v>
      </c>
      <c r="B7" s="227" t="s">
        <v>46</v>
      </c>
      <c r="C7" s="224">
        <f t="shared" si="0"/>
        <v>53</v>
      </c>
      <c r="D7" s="224">
        <v>12</v>
      </c>
      <c r="E7" s="224">
        <v>41</v>
      </c>
      <c r="F7" s="224">
        <v>72</v>
      </c>
      <c r="G7" s="226">
        <f t="shared" si="1"/>
        <v>-0.263888888888889</v>
      </c>
    </row>
    <row r="8" ht="24.95" customHeight="1" spans="1:7">
      <c r="A8" s="223" t="s">
        <v>47</v>
      </c>
      <c r="B8" s="227" t="s">
        <v>48</v>
      </c>
      <c r="C8" s="224">
        <f t="shared" si="0"/>
        <v>398</v>
      </c>
      <c r="D8" s="224">
        <v>98</v>
      </c>
      <c r="E8" s="224">
        <v>300</v>
      </c>
      <c r="F8" s="224">
        <v>371</v>
      </c>
      <c r="G8" s="226">
        <f t="shared" si="1"/>
        <v>0.0727762803234501</v>
      </c>
    </row>
    <row r="9" ht="24.95" customHeight="1" spans="1:13">
      <c r="A9" s="223" t="s">
        <v>49</v>
      </c>
      <c r="B9" s="227" t="s">
        <v>50</v>
      </c>
      <c r="C9" s="224">
        <f t="shared" si="0"/>
        <v>11989</v>
      </c>
      <c r="D9" s="224">
        <v>2075</v>
      </c>
      <c r="E9" s="224">
        <v>9914</v>
      </c>
      <c r="F9" s="224">
        <v>7606</v>
      </c>
      <c r="G9" s="226">
        <f t="shared" si="1"/>
        <v>0.576255587693926</v>
      </c>
      <c r="K9" s="228"/>
      <c r="L9" s="228"/>
      <c r="M9" s="228"/>
    </row>
    <row r="10" ht="24.95" customHeight="1" spans="1:11">
      <c r="A10" s="223" t="s">
        <v>51</v>
      </c>
      <c r="B10" s="227" t="s">
        <v>52</v>
      </c>
      <c r="C10" s="224">
        <f t="shared" si="0"/>
        <v>6764</v>
      </c>
      <c r="D10" s="224">
        <v>3464</v>
      </c>
      <c r="E10" s="224">
        <v>3300</v>
      </c>
      <c r="F10" s="224">
        <v>6161</v>
      </c>
      <c r="G10" s="226">
        <f>C10/F10-1</f>
        <v>0.0978737217984094</v>
      </c>
      <c r="K10" s="228"/>
    </row>
    <row r="11" ht="24.95" customHeight="1" spans="1:7">
      <c r="A11" s="223" t="s">
        <v>53</v>
      </c>
      <c r="B11" s="227" t="s">
        <v>54</v>
      </c>
      <c r="C11" s="224">
        <f t="shared" si="0"/>
        <v>0</v>
      </c>
      <c r="D11" s="224"/>
      <c r="E11" s="224">
        <v>0</v>
      </c>
      <c r="F11" s="224">
        <v>5</v>
      </c>
      <c r="G11" s="226">
        <f t="shared" si="1"/>
        <v>-1</v>
      </c>
    </row>
    <row r="12" ht="24.95" customHeight="1" spans="1:7">
      <c r="A12" s="223" t="s">
        <v>55</v>
      </c>
      <c r="B12" s="227" t="s">
        <v>56</v>
      </c>
      <c r="C12" s="224">
        <f t="shared" si="0"/>
        <v>385</v>
      </c>
      <c r="D12" s="224">
        <v>54</v>
      </c>
      <c r="E12" s="224">
        <v>331</v>
      </c>
      <c r="F12" s="224">
        <v>2121</v>
      </c>
      <c r="G12" s="226">
        <f t="shared" si="1"/>
        <v>-0.818481848184819</v>
      </c>
    </row>
    <row r="13" ht="24.95" customHeight="1" spans="1:7">
      <c r="A13" s="223" t="s">
        <v>57</v>
      </c>
      <c r="B13" s="227" t="s">
        <v>58</v>
      </c>
      <c r="C13" s="224">
        <f t="shared" si="0"/>
        <v>935</v>
      </c>
      <c r="D13" s="224">
        <v>242</v>
      </c>
      <c r="E13" s="224">
        <v>693</v>
      </c>
      <c r="F13" s="224">
        <v>2930</v>
      </c>
      <c r="G13" s="226">
        <f t="shared" si="1"/>
        <v>-0.680887372013652</v>
      </c>
    </row>
    <row r="14" ht="24.95" customHeight="1" spans="1:7">
      <c r="A14" s="223" t="s">
        <v>59</v>
      </c>
      <c r="B14" s="227" t="s">
        <v>60</v>
      </c>
      <c r="C14" s="224">
        <f t="shared" si="0"/>
        <v>150</v>
      </c>
      <c r="D14" s="224">
        <v>38</v>
      </c>
      <c r="E14" s="224">
        <v>112</v>
      </c>
      <c r="F14" s="224">
        <v>2878</v>
      </c>
      <c r="G14" s="226">
        <f t="shared" si="1"/>
        <v>-0.947880472550382</v>
      </c>
    </row>
    <row r="15" ht="24.95" customHeight="1" spans="1:7">
      <c r="A15" s="223" t="s">
        <v>61</v>
      </c>
      <c r="B15" s="227" t="s">
        <v>62</v>
      </c>
      <c r="C15" s="224">
        <f t="shared" si="0"/>
        <v>10412</v>
      </c>
      <c r="D15" s="224">
        <v>2412</v>
      </c>
      <c r="E15" s="224">
        <v>8000</v>
      </c>
      <c r="F15" s="224">
        <v>10325</v>
      </c>
      <c r="G15" s="226">
        <f t="shared" si="1"/>
        <v>0.00842615012106538</v>
      </c>
    </row>
    <row r="16" ht="24.95" customHeight="1" spans="1:7">
      <c r="A16" s="223" t="s">
        <v>63</v>
      </c>
      <c r="B16" s="227" t="s">
        <v>64</v>
      </c>
      <c r="C16" s="224">
        <f t="shared" si="0"/>
        <v>7153</v>
      </c>
      <c r="D16" s="224">
        <v>398</v>
      </c>
      <c r="E16" s="224">
        <v>6755</v>
      </c>
      <c r="F16" s="224">
        <v>2982</v>
      </c>
      <c r="G16" s="226">
        <f t="shared" si="1"/>
        <v>1.39872568745808</v>
      </c>
    </row>
    <row r="17" ht="24.95" customHeight="1" spans="1:7">
      <c r="A17" s="223" t="s">
        <v>65</v>
      </c>
      <c r="B17" s="227" t="s">
        <v>66</v>
      </c>
      <c r="C17" s="224">
        <f t="shared" si="0"/>
        <v>0</v>
      </c>
      <c r="D17" s="224"/>
      <c r="E17" s="224">
        <v>0</v>
      </c>
      <c r="F17" s="224">
        <v>0</v>
      </c>
      <c r="G17" s="226"/>
    </row>
    <row r="18" ht="24.95" customHeight="1" spans="1:7">
      <c r="A18" s="223" t="s">
        <v>67</v>
      </c>
      <c r="B18" s="227" t="s">
        <v>68</v>
      </c>
      <c r="C18" s="224">
        <f t="shared" si="0"/>
        <v>2760</v>
      </c>
      <c r="D18" s="224">
        <v>8</v>
      </c>
      <c r="E18" s="224">
        <v>2752</v>
      </c>
      <c r="F18" s="224">
        <v>361</v>
      </c>
      <c r="G18" s="226">
        <f t="shared" si="1"/>
        <v>6.64542936288089</v>
      </c>
    </row>
    <row r="19" ht="24.95" customHeight="1" spans="1:7">
      <c r="A19" s="223" t="s">
        <v>69</v>
      </c>
      <c r="B19" s="227" t="s">
        <v>70</v>
      </c>
      <c r="C19" s="224">
        <f t="shared" si="0"/>
        <v>0</v>
      </c>
      <c r="D19" s="224"/>
      <c r="E19" s="224">
        <v>0</v>
      </c>
      <c r="F19" s="224">
        <v>0</v>
      </c>
      <c r="G19" s="226"/>
    </row>
    <row r="20" ht="24.95" customHeight="1" spans="1:7">
      <c r="A20" s="223" t="s">
        <v>71</v>
      </c>
      <c r="B20" s="227" t="s">
        <v>72</v>
      </c>
      <c r="C20" s="224">
        <f t="shared" si="0"/>
        <v>0</v>
      </c>
      <c r="D20" s="224"/>
      <c r="E20" s="224">
        <v>0</v>
      </c>
      <c r="F20" s="224">
        <v>0</v>
      </c>
      <c r="G20" s="226"/>
    </row>
    <row r="21" ht="24.95" customHeight="1" spans="1:7">
      <c r="A21" s="223" t="s">
        <v>73</v>
      </c>
      <c r="B21" s="227" t="s">
        <v>74</v>
      </c>
      <c r="C21" s="224">
        <f t="shared" si="0"/>
        <v>0</v>
      </c>
      <c r="D21" s="224"/>
      <c r="E21" s="224">
        <v>0</v>
      </c>
      <c r="F21" s="224">
        <v>0</v>
      </c>
      <c r="G21" s="226"/>
    </row>
    <row r="22" ht="24.95" customHeight="1" spans="1:7">
      <c r="A22" s="223" t="s">
        <v>75</v>
      </c>
      <c r="B22" s="227" t="s">
        <v>76</v>
      </c>
      <c r="C22" s="224">
        <f t="shared" si="0"/>
        <v>72</v>
      </c>
      <c r="D22" s="224">
        <v>10</v>
      </c>
      <c r="E22" s="224">
        <v>62</v>
      </c>
      <c r="F22" s="224">
        <v>235</v>
      </c>
      <c r="G22" s="226">
        <f t="shared" si="1"/>
        <v>-0.693617021276596</v>
      </c>
    </row>
    <row r="23" ht="24.95" customHeight="1" spans="1:7">
      <c r="A23" s="223" t="s">
        <v>77</v>
      </c>
      <c r="B23" s="227" t="s">
        <v>78</v>
      </c>
      <c r="C23" s="224">
        <f t="shared" si="0"/>
        <v>0</v>
      </c>
      <c r="D23" s="224"/>
      <c r="E23" s="224"/>
      <c r="F23" s="224">
        <v>5</v>
      </c>
      <c r="G23" s="226">
        <f t="shared" si="1"/>
        <v>-1</v>
      </c>
    </row>
    <row r="24" ht="24.95" customHeight="1" spans="1:7">
      <c r="A24" s="223" t="s">
        <v>79</v>
      </c>
      <c r="B24" s="227" t="s">
        <v>80</v>
      </c>
      <c r="C24" s="224">
        <f t="shared" si="0"/>
        <v>0</v>
      </c>
      <c r="D24" s="224"/>
      <c r="E24" s="224"/>
      <c r="F24" s="224">
        <v>0</v>
      </c>
      <c r="G24" s="226"/>
    </row>
    <row r="25" ht="24.95" customHeight="1" spans="1:7">
      <c r="A25" s="223" t="s">
        <v>81</v>
      </c>
      <c r="B25" s="227" t="s">
        <v>82</v>
      </c>
      <c r="C25" s="224">
        <f t="shared" si="0"/>
        <v>1000</v>
      </c>
      <c r="D25" s="224"/>
      <c r="E25" s="224">
        <v>1000</v>
      </c>
      <c r="F25" s="224">
        <v>500</v>
      </c>
      <c r="G25" s="226">
        <f>(C25-F25)/F25</f>
        <v>1</v>
      </c>
    </row>
    <row r="26" ht="24.95" customHeight="1" spans="1:7">
      <c r="A26" s="223" t="s">
        <v>83</v>
      </c>
      <c r="B26" s="227" t="s">
        <v>84</v>
      </c>
      <c r="C26" s="224">
        <f t="shared" si="0"/>
        <v>5960</v>
      </c>
      <c r="D26" s="224"/>
      <c r="E26" s="224">
        <v>5960</v>
      </c>
      <c r="F26" s="224">
        <v>10980</v>
      </c>
      <c r="G26" s="226">
        <f>(C26-F26)/F26</f>
        <v>-0.457194899817851</v>
      </c>
    </row>
  </sheetData>
  <mergeCells count="2">
    <mergeCell ref="A2:G2"/>
    <mergeCell ref="F3:G3"/>
  </mergeCells>
  <printOptions horizontalCentered="1"/>
  <pageMargins left="0.699305555555556" right="0.699305555555556" top="0.75" bottom="0.75" header="0.3" footer="0.3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B1" workbookViewId="0">
      <selection activeCell="B2" sqref="B2:E2"/>
    </sheetView>
  </sheetViews>
  <sheetFormatPr defaultColWidth="9" defaultRowHeight="15.75" outlineLevelCol="4"/>
  <cols>
    <col min="1" max="1" width="20.5" style="1" hidden="1" customWidth="1"/>
    <col min="2" max="2" width="41.75" style="1" customWidth="1"/>
    <col min="3" max="3" width="26.625" style="3" customWidth="1"/>
    <col min="4" max="4" width="24.25" style="1" customWidth="1"/>
    <col min="5" max="5" width="27.875" style="1" customWidth="1"/>
    <col min="6" max="16384" width="9" style="1"/>
  </cols>
  <sheetData>
    <row r="1" s="1" customFormat="1" ht="24.75" customHeight="1" spans="2:3">
      <c r="B1" s="4"/>
      <c r="C1" s="3"/>
    </row>
    <row r="2" s="1" customFormat="1" ht="30.75" customHeight="1" spans="1:5">
      <c r="A2" s="5"/>
      <c r="B2" s="6" t="s">
        <v>1581</v>
      </c>
      <c r="C2" s="6"/>
      <c r="D2" s="6"/>
      <c r="E2" s="6"/>
    </row>
    <row r="3" s="1" customFormat="1" ht="16.5" customHeight="1" spans="1:5">
      <c r="A3" s="7"/>
      <c r="B3" s="7"/>
      <c r="C3" s="8"/>
      <c r="D3" s="7"/>
      <c r="E3" s="9" t="s">
        <v>1</v>
      </c>
    </row>
    <row r="4" s="1" customFormat="1" ht="32.25" customHeight="1" spans="1:5">
      <c r="A4" s="10" t="s">
        <v>1357</v>
      </c>
      <c r="B4" s="11"/>
      <c r="C4" s="11"/>
      <c r="D4" s="12"/>
      <c r="E4" s="11"/>
    </row>
    <row r="5" s="1" customFormat="1" ht="23.25" customHeight="1" spans="1:5">
      <c r="A5" s="13"/>
      <c r="B5" s="14"/>
      <c r="C5" s="14"/>
      <c r="D5" s="15"/>
      <c r="E5" s="16"/>
    </row>
    <row r="6" s="2" customFormat="1" ht="26.25" customHeight="1" spans="2:5">
      <c r="B6" s="17"/>
      <c r="C6" s="17"/>
      <c r="D6" s="18"/>
      <c r="E6" s="19"/>
    </row>
    <row r="7" s="2" customFormat="1" ht="26.25" customHeight="1" spans="2:5">
      <c r="B7" s="17"/>
      <c r="C7" s="17"/>
      <c r="D7" s="18"/>
      <c r="E7" s="19"/>
    </row>
    <row r="8" s="2" customFormat="1" ht="26.25" customHeight="1" spans="2:5">
      <c r="B8" s="20"/>
      <c r="C8" s="17"/>
      <c r="D8" s="18"/>
      <c r="E8" s="19"/>
    </row>
    <row r="9" s="2" customFormat="1" ht="26.25" customHeight="1" spans="2:5">
      <c r="B9" s="20"/>
      <c r="C9" s="17"/>
      <c r="D9" s="18"/>
      <c r="E9" s="19"/>
    </row>
    <row r="10" s="2" customFormat="1" ht="26.25" customHeight="1" spans="2:5">
      <c r="B10" s="20"/>
      <c r="C10" s="17"/>
      <c r="D10" s="18"/>
      <c r="E10" s="19"/>
    </row>
    <row r="11" s="2" customFormat="1" ht="26.25" customHeight="1" spans="2:5">
      <c r="B11" s="20"/>
      <c r="C11" s="17"/>
      <c r="D11" s="18"/>
      <c r="E11" s="19"/>
    </row>
    <row r="12" s="2" customFormat="1" ht="26.25" customHeight="1" spans="2:5">
      <c r="B12" s="20"/>
      <c r="C12" s="17"/>
      <c r="D12" s="18"/>
      <c r="E12" s="17"/>
    </row>
    <row r="13" s="2" customFormat="1" ht="26.25" customHeight="1" spans="2:5">
      <c r="B13" s="20"/>
      <c r="C13" s="17"/>
      <c r="D13" s="18"/>
      <c r="E13" s="17"/>
    </row>
    <row r="14" s="2" customFormat="1" ht="26.25" customHeight="1" spans="2:5">
      <c r="B14" s="20"/>
      <c r="C14" s="17"/>
      <c r="D14" s="18"/>
      <c r="E14" s="17"/>
    </row>
    <row r="15" s="2" customFormat="1" ht="26.25" customHeight="1" spans="2:5">
      <c r="B15" s="20"/>
      <c r="C15" s="17"/>
      <c r="D15" s="18"/>
      <c r="E15" s="17"/>
    </row>
    <row r="16" s="2" customFormat="1" ht="26.25" customHeight="1" spans="2:5">
      <c r="B16" s="20"/>
      <c r="C16" s="17"/>
      <c r="D16" s="18"/>
      <c r="E16" s="17"/>
    </row>
  </sheetData>
  <mergeCells count="1">
    <mergeCell ref="B2:E2"/>
  </mergeCells>
  <dataValidations count="1">
    <dataValidation type="list" allowBlank="1" showInputMessage="1" showErrorMessage="1" sqref="A3">
      <formula1>#REF!</formula1>
    </dataValidation>
  </dataValidation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B1" workbookViewId="0">
      <selection activeCell="B2" sqref="B2:E2"/>
    </sheetView>
  </sheetViews>
  <sheetFormatPr defaultColWidth="9" defaultRowHeight="15.75" outlineLevelCol="4"/>
  <cols>
    <col min="1" max="1" width="20.5" style="1" hidden="1" customWidth="1"/>
    <col min="2" max="2" width="41.75" style="1" customWidth="1"/>
    <col min="3" max="3" width="26.625" style="3" customWidth="1"/>
    <col min="4" max="4" width="24.25" style="1" customWidth="1"/>
    <col min="5" max="5" width="27.875" style="1" customWidth="1"/>
    <col min="6" max="16384" width="9" style="1"/>
  </cols>
  <sheetData>
    <row r="1" s="1" customFormat="1" ht="24.75" customHeight="1" spans="2:3">
      <c r="B1" s="4"/>
      <c r="C1" s="3"/>
    </row>
    <row r="2" s="1" customFormat="1" ht="30.75" customHeight="1" spans="1:5">
      <c r="A2" s="5"/>
      <c r="B2" s="6" t="s">
        <v>1582</v>
      </c>
      <c r="C2" s="6"/>
      <c r="D2" s="6"/>
      <c r="E2" s="6"/>
    </row>
    <row r="3" s="1" customFormat="1" ht="16.5" customHeight="1" spans="1:5">
      <c r="A3" s="7"/>
      <c r="B3" s="7"/>
      <c r="C3" s="8"/>
      <c r="D3" s="7"/>
      <c r="E3" s="9" t="s">
        <v>1</v>
      </c>
    </row>
    <row r="4" s="1" customFormat="1" ht="32.25" customHeight="1" spans="1:5">
      <c r="A4" s="10" t="s">
        <v>1357</v>
      </c>
      <c r="B4" s="11"/>
      <c r="C4" s="11"/>
      <c r="D4" s="12"/>
      <c r="E4" s="11"/>
    </row>
    <row r="5" s="1" customFormat="1" ht="23.25" customHeight="1" spans="1:5">
      <c r="A5" s="13"/>
      <c r="B5" s="14"/>
      <c r="C5" s="14"/>
      <c r="D5" s="15"/>
      <c r="E5" s="16"/>
    </row>
    <row r="6" s="2" customFormat="1" ht="26.25" customHeight="1" spans="2:5">
      <c r="B6" s="17"/>
      <c r="C6" s="17"/>
      <c r="D6" s="18"/>
      <c r="E6" s="19"/>
    </row>
    <row r="7" s="2" customFormat="1" ht="26.25" customHeight="1" spans="2:5">
      <c r="B7" s="17"/>
      <c r="C7" s="17"/>
      <c r="D7" s="18"/>
      <c r="E7" s="19"/>
    </row>
    <row r="8" s="2" customFormat="1" ht="26.25" customHeight="1" spans="2:5">
      <c r="B8" s="20"/>
      <c r="C8" s="17"/>
      <c r="D8" s="18"/>
      <c r="E8" s="19"/>
    </row>
    <row r="9" s="2" customFormat="1" ht="26.25" customHeight="1" spans="2:5">
      <c r="B9" s="20"/>
      <c r="C9" s="17"/>
      <c r="D9" s="18"/>
      <c r="E9" s="19"/>
    </row>
    <row r="10" s="2" customFormat="1" ht="26.25" customHeight="1" spans="2:5">
      <c r="B10" s="20"/>
      <c r="C10" s="17"/>
      <c r="D10" s="18"/>
      <c r="E10" s="19"/>
    </row>
    <row r="11" s="2" customFormat="1" ht="26.25" customHeight="1" spans="2:5">
      <c r="B11" s="20"/>
      <c r="C11" s="17"/>
      <c r="D11" s="18"/>
      <c r="E11" s="19"/>
    </row>
    <row r="12" s="2" customFormat="1" ht="26.25" customHeight="1" spans="2:5">
      <c r="B12" s="20"/>
      <c r="C12" s="17"/>
      <c r="D12" s="18"/>
      <c r="E12" s="17"/>
    </row>
    <row r="13" s="2" customFormat="1" ht="26.25" customHeight="1" spans="2:5">
      <c r="B13" s="20"/>
      <c r="C13" s="17"/>
      <c r="D13" s="18"/>
      <c r="E13" s="17"/>
    </row>
    <row r="14" s="2" customFormat="1" ht="26.25" customHeight="1" spans="2:5">
      <c r="B14" s="20"/>
      <c r="C14" s="17"/>
      <c r="D14" s="18"/>
      <c r="E14" s="17"/>
    </row>
    <row r="15" s="2" customFormat="1" ht="26.25" customHeight="1" spans="2:5">
      <c r="B15" s="20"/>
      <c r="C15" s="17"/>
      <c r="D15" s="18"/>
      <c r="E15" s="17"/>
    </row>
    <row r="16" s="2" customFormat="1" ht="26.25" customHeight="1" spans="2:5">
      <c r="B16" s="20"/>
      <c r="C16" s="17"/>
      <c r="D16" s="18"/>
      <c r="E16" s="17"/>
    </row>
  </sheetData>
  <mergeCells count="1">
    <mergeCell ref="B2:E2"/>
  </mergeCells>
  <dataValidations count="1">
    <dataValidation type="list" allowBlank="1" showInputMessage="1" showErrorMessage="1" sqref="A3">
      <formula1>#REF!</formula1>
    </dataValidation>
  </dataValidation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B1" workbookViewId="0">
      <selection activeCell="D5" sqref="D5"/>
    </sheetView>
  </sheetViews>
  <sheetFormatPr defaultColWidth="9" defaultRowHeight="15.75" outlineLevelCol="4"/>
  <cols>
    <col min="1" max="1" width="20.5" style="1" hidden="1" customWidth="1"/>
    <col min="2" max="2" width="41.75" style="1" customWidth="1"/>
    <col min="3" max="3" width="26.625" style="3" customWidth="1"/>
    <col min="4" max="4" width="24.25" style="1" customWidth="1"/>
    <col min="5" max="5" width="27.875" style="1" customWidth="1"/>
    <col min="6" max="16384" width="9" style="1"/>
  </cols>
  <sheetData>
    <row r="1" s="1" customFormat="1" ht="24.75" customHeight="1" spans="2:3">
      <c r="B1" s="4"/>
      <c r="C1" s="3"/>
    </row>
    <row r="2" s="1" customFormat="1" ht="30.75" customHeight="1" spans="1:5">
      <c r="A2" s="5"/>
      <c r="B2" s="6" t="s">
        <v>1583</v>
      </c>
      <c r="C2" s="6"/>
      <c r="D2" s="6"/>
      <c r="E2" s="6"/>
    </row>
    <row r="3" s="1" customFormat="1" ht="16.5" customHeight="1" spans="1:5">
      <c r="A3" s="7"/>
      <c r="B3" s="7"/>
      <c r="C3" s="8"/>
      <c r="D3" s="7"/>
      <c r="E3" s="9" t="s">
        <v>1</v>
      </c>
    </row>
    <row r="4" s="1" customFormat="1" ht="32.25" customHeight="1" spans="1:5">
      <c r="A4" s="10" t="s">
        <v>1357</v>
      </c>
      <c r="B4" s="11"/>
      <c r="C4" s="11"/>
      <c r="D4" s="12"/>
      <c r="E4" s="11"/>
    </row>
    <row r="5" s="1" customFormat="1" ht="23.25" customHeight="1" spans="1:5">
      <c r="A5" s="13"/>
      <c r="B5" s="14"/>
      <c r="C5" s="14"/>
      <c r="D5" s="15"/>
      <c r="E5" s="16"/>
    </row>
    <row r="6" s="2" customFormat="1" ht="26.25" customHeight="1" spans="2:5">
      <c r="B6" s="17"/>
      <c r="C6" s="17"/>
      <c r="D6" s="18"/>
      <c r="E6" s="19"/>
    </row>
    <row r="7" s="2" customFormat="1" ht="26.25" customHeight="1" spans="2:5">
      <c r="B7" s="17"/>
      <c r="C7" s="17"/>
      <c r="D7" s="18"/>
      <c r="E7" s="19"/>
    </row>
    <row r="8" s="2" customFormat="1" ht="26.25" customHeight="1" spans="2:5">
      <c r="B8" s="20"/>
      <c r="C8" s="17"/>
      <c r="D8" s="18"/>
      <c r="E8" s="19"/>
    </row>
    <row r="9" s="2" customFormat="1" ht="26.25" customHeight="1" spans="2:5">
      <c r="B9" s="20"/>
      <c r="C9" s="17"/>
      <c r="D9" s="18"/>
      <c r="E9" s="19"/>
    </row>
    <row r="10" s="2" customFormat="1" ht="26.25" customHeight="1" spans="2:5">
      <c r="B10" s="20"/>
      <c r="C10" s="17"/>
      <c r="D10" s="18"/>
      <c r="E10" s="19"/>
    </row>
    <row r="11" s="2" customFormat="1" ht="26.25" customHeight="1" spans="2:5">
      <c r="B11" s="20"/>
      <c r="C11" s="17"/>
      <c r="D11" s="18"/>
      <c r="E11" s="19"/>
    </row>
    <row r="12" s="2" customFormat="1" ht="26.25" customHeight="1" spans="2:5">
      <c r="B12" s="20"/>
      <c r="C12" s="17"/>
      <c r="D12" s="18"/>
      <c r="E12" s="17"/>
    </row>
    <row r="13" s="2" customFormat="1" ht="26.25" customHeight="1" spans="2:5">
      <c r="B13" s="20"/>
      <c r="C13" s="17"/>
      <c r="D13" s="18"/>
      <c r="E13" s="17"/>
    </row>
    <row r="14" s="2" customFormat="1" ht="26.25" customHeight="1" spans="2:5">
      <c r="B14" s="20"/>
      <c r="C14" s="17"/>
      <c r="D14" s="18"/>
      <c r="E14" s="17"/>
    </row>
    <row r="15" s="2" customFormat="1" ht="26.25" customHeight="1" spans="2:5">
      <c r="B15" s="20"/>
      <c r="C15" s="17"/>
      <c r="D15" s="18"/>
      <c r="E15" s="17"/>
    </row>
    <row r="16" s="2" customFormat="1" ht="26.25" customHeight="1" spans="2:5">
      <c r="B16" s="20"/>
      <c r="C16" s="17"/>
      <c r="D16" s="18"/>
      <c r="E16" s="17"/>
    </row>
  </sheetData>
  <mergeCells count="1">
    <mergeCell ref="B2:E2"/>
  </mergeCells>
  <dataValidations count="1">
    <dataValidation type="list" allowBlank="1" showInputMessage="1" showErrorMessage="1" sqref="A3">
      <formula1>#REF!</formula1>
    </dataValidation>
  </dataValidation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1"/>
  <sheetViews>
    <sheetView topLeftCell="A730" workbookViewId="0">
      <selection activeCell="A1247" sqref="$A1247:$XFD1299"/>
    </sheetView>
  </sheetViews>
  <sheetFormatPr defaultColWidth="9" defaultRowHeight="14.25" outlineLevelCol="4"/>
  <cols>
    <col min="1" max="1" width="44" style="127" customWidth="1"/>
    <col min="2" max="2" width="14.875" style="194" customWidth="1"/>
    <col min="3" max="3" width="13.5" style="194" customWidth="1"/>
    <col min="4" max="4" width="13.875" style="195" customWidth="1"/>
    <col min="5" max="5" width="15" style="127" customWidth="1"/>
    <col min="6" max="16384" width="9" style="196"/>
  </cols>
  <sheetData>
    <row r="1" s="127" customFormat="1" ht="18" customHeight="1" spans="1:5">
      <c r="A1" s="128" t="s">
        <v>85</v>
      </c>
      <c r="B1" s="197"/>
      <c r="C1" s="197"/>
      <c r="D1" s="198"/>
      <c r="E1" s="199" t="s">
        <v>33</v>
      </c>
    </row>
    <row r="2" s="128" customFormat="1" ht="20.25" spans="1:5">
      <c r="A2" s="132" t="s">
        <v>86</v>
      </c>
      <c r="B2" s="132"/>
      <c r="C2" s="132"/>
      <c r="D2" s="132"/>
      <c r="E2" s="132"/>
    </row>
    <row r="3" s="127" customFormat="1" ht="20.25" customHeight="1" spans="2:5">
      <c r="B3" s="197"/>
      <c r="C3" s="197"/>
      <c r="D3" s="198"/>
      <c r="E3" s="199" t="s">
        <v>1</v>
      </c>
    </row>
    <row r="4" s="127" customFormat="1" ht="36" customHeight="1" spans="1:5">
      <c r="A4" s="137" t="s">
        <v>2</v>
      </c>
      <c r="B4" s="138" t="s">
        <v>3</v>
      </c>
      <c r="C4" s="139" t="s">
        <v>4</v>
      </c>
      <c r="D4" s="200" t="s">
        <v>5</v>
      </c>
      <c r="E4" s="137" t="s">
        <v>87</v>
      </c>
    </row>
    <row r="5" ht="20.1" customHeight="1" spans="1:5">
      <c r="A5" s="201" t="s">
        <v>88</v>
      </c>
      <c r="B5" s="202">
        <f>SUM(B6,B18,B27,B39,B51,B62,B73,B85,B94,B104,B119,B128,B139,B151,B161,B174,B181,B188,B197,B203,B210,B218,B225,B231,B237,B243,B249,B255,)</f>
        <v>4256</v>
      </c>
      <c r="C5" s="202">
        <f>SUM(C6,C18,C27,C39,C51,C62,C73,C85,C94,C104,C119,C128,C139,C151,C161,C174,C181,C188,C197,C203,C210,C218,C225,C231,C237,C243,C249,C255,)</f>
        <v>12704</v>
      </c>
      <c r="D5" s="203">
        <f t="shared" ref="D5:D68" si="0">IF(B5=0,"",ROUND(C5/B5*100,1))</f>
        <v>298.5</v>
      </c>
      <c r="E5" s="201"/>
    </row>
    <row r="6" ht="20.1" hidden="1" customHeight="1" spans="1:5">
      <c r="A6" s="204" t="s">
        <v>89</v>
      </c>
      <c r="B6" s="205">
        <f>SUM(B7:B17)</f>
        <v>0</v>
      </c>
      <c r="C6" s="205">
        <f>SUM(C7:C17)</f>
        <v>0</v>
      </c>
      <c r="D6" s="203" t="str">
        <f t="shared" si="0"/>
        <v/>
      </c>
      <c r="E6" s="201"/>
    </row>
    <row r="7" ht="20.1" hidden="1" customHeight="1" spans="1:5">
      <c r="A7" s="204" t="s">
        <v>90</v>
      </c>
      <c r="B7" s="206"/>
      <c r="C7" s="206"/>
      <c r="D7" s="203" t="str">
        <f t="shared" si="0"/>
        <v/>
      </c>
      <c r="E7" s="201"/>
    </row>
    <row r="8" ht="20.1" hidden="1" customHeight="1" spans="1:5">
      <c r="A8" s="204" t="s">
        <v>91</v>
      </c>
      <c r="B8" s="206"/>
      <c r="C8" s="206"/>
      <c r="D8" s="203" t="str">
        <f t="shared" si="0"/>
        <v/>
      </c>
      <c r="E8" s="201"/>
    </row>
    <row r="9" ht="20.1" hidden="1" customHeight="1" spans="1:5">
      <c r="A9" s="207" t="s">
        <v>92</v>
      </c>
      <c r="B9" s="206"/>
      <c r="C9" s="206"/>
      <c r="D9" s="203" t="str">
        <f t="shared" si="0"/>
        <v/>
      </c>
      <c r="E9" s="201"/>
    </row>
    <row r="10" ht="20.1" hidden="1" customHeight="1" spans="1:5">
      <c r="A10" s="207" t="s">
        <v>93</v>
      </c>
      <c r="B10" s="206"/>
      <c r="C10" s="206"/>
      <c r="D10" s="203" t="str">
        <f t="shared" si="0"/>
        <v/>
      </c>
      <c r="E10" s="201"/>
    </row>
    <row r="11" ht="20.1" hidden="1" customHeight="1" spans="1:5">
      <c r="A11" s="207" t="s">
        <v>94</v>
      </c>
      <c r="B11" s="206"/>
      <c r="C11" s="206"/>
      <c r="D11" s="203" t="str">
        <f t="shared" si="0"/>
        <v/>
      </c>
      <c r="E11" s="201"/>
    </row>
    <row r="12" ht="20.1" hidden="1" customHeight="1" spans="1:5">
      <c r="A12" s="201" t="s">
        <v>95</v>
      </c>
      <c r="B12" s="206"/>
      <c r="C12" s="206"/>
      <c r="D12" s="203" t="str">
        <f t="shared" si="0"/>
        <v/>
      </c>
      <c r="E12" s="201"/>
    </row>
    <row r="13" ht="20.1" hidden="1" customHeight="1" spans="1:5">
      <c r="A13" s="201" t="s">
        <v>96</v>
      </c>
      <c r="B13" s="206"/>
      <c r="C13" s="206"/>
      <c r="D13" s="203" t="str">
        <f t="shared" si="0"/>
        <v/>
      </c>
      <c r="E13" s="201"/>
    </row>
    <row r="14" ht="20.1" hidden="1" customHeight="1" spans="1:5">
      <c r="A14" s="201" t="s">
        <v>97</v>
      </c>
      <c r="B14" s="206"/>
      <c r="C14" s="206"/>
      <c r="D14" s="203" t="str">
        <f t="shared" si="0"/>
        <v/>
      </c>
      <c r="E14" s="201"/>
    </row>
    <row r="15" ht="20.1" hidden="1" customHeight="1" spans="1:5">
      <c r="A15" s="201" t="s">
        <v>98</v>
      </c>
      <c r="B15" s="206"/>
      <c r="C15" s="206"/>
      <c r="D15" s="203" t="str">
        <f t="shared" si="0"/>
        <v/>
      </c>
      <c r="E15" s="201"/>
    </row>
    <row r="16" ht="20.1" hidden="1" customHeight="1" spans="1:5">
      <c r="A16" s="201" t="s">
        <v>99</v>
      </c>
      <c r="B16" s="206"/>
      <c r="C16" s="206"/>
      <c r="D16" s="203" t="str">
        <f t="shared" si="0"/>
        <v/>
      </c>
      <c r="E16" s="201"/>
    </row>
    <row r="17" ht="20.1" hidden="1" customHeight="1" spans="1:5">
      <c r="A17" s="201" t="s">
        <v>100</v>
      </c>
      <c r="B17" s="206"/>
      <c r="C17" s="206"/>
      <c r="D17" s="203" t="str">
        <f t="shared" si="0"/>
        <v/>
      </c>
      <c r="E17" s="201"/>
    </row>
    <row r="18" ht="20.1" hidden="1" customHeight="1" spans="1:5">
      <c r="A18" s="204" t="s">
        <v>101</v>
      </c>
      <c r="B18" s="205">
        <f>SUM(B19:B26)</f>
        <v>0</v>
      </c>
      <c r="C18" s="205">
        <f>SUM(C19:C26)</f>
        <v>0</v>
      </c>
      <c r="D18" s="203" t="str">
        <f t="shared" si="0"/>
        <v/>
      </c>
      <c r="E18" s="201"/>
    </row>
    <row r="19" ht="20.1" hidden="1" customHeight="1" spans="1:5">
      <c r="A19" s="204" t="s">
        <v>90</v>
      </c>
      <c r="B19" s="206"/>
      <c r="C19" s="206"/>
      <c r="D19" s="203" t="str">
        <f t="shared" si="0"/>
        <v/>
      </c>
      <c r="E19" s="201"/>
    </row>
    <row r="20" ht="20.1" hidden="1" customHeight="1" spans="1:5">
      <c r="A20" s="204" t="s">
        <v>91</v>
      </c>
      <c r="B20" s="206"/>
      <c r="C20" s="206"/>
      <c r="D20" s="203" t="str">
        <f t="shared" si="0"/>
        <v/>
      </c>
      <c r="E20" s="201"/>
    </row>
    <row r="21" ht="20.1" hidden="1" customHeight="1" spans="1:5">
      <c r="A21" s="207" t="s">
        <v>92</v>
      </c>
      <c r="B21" s="206"/>
      <c r="C21" s="206"/>
      <c r="D21" s="203" t="str">
        <f t="shared" si="0"/>
        <v/>
      </c>
      <c r="E21" s="201"/>
    </row>
    <row r="22" ht="20.1" hidden="1" customHeight="1" spans="1:5">
      <c r="A22" s="207" t="s">
        <v>102</v>
      </c>
      <c r="B22" s="206"/>
      <c r="C22" s="206"/>
      <c r="D22" s="203" t="str">
        <f t="shared" si="0"/>
        <v/>
      </c>
      <c r="E22" s="201"/>
    </row>
    <row r="23" ht="20.1" hidden="1" customHeight="1" spans="1:5">
      <c r="A23" s="207" t="s">
        <v>103</v>
      </c>
      <c r="B23" s="206"/>
      <c r="C23" s="206"/>
      <c r="D23" s="203" t="str">
        <f t="shared" si="0"/>
        <v/>
      </c>
      <c r="E23" s="201"/>
    </row>
    <row r="24" ht="20.1" hidden="1" customHeight="1" spans="1:5">
      <c r="A24" s="207" t="s">
        <v>104</v>
      </c>
      <c r="B24" s="206"/>
      <c r="C24" s="206"/>
      <c r="D24" s="203" t="str">
        <f t="shared" si="0"/>
        <v/>
      </c>
      <c r="E24" s="201"/>
    </row>
    <row r="25" ht="20.1" hidden="1" customHeight="1" spans="1:5">
      <c r="A25" s="207" t="s">
        <v>99</v>
      </c>
      <c r="B25" s="206"/>
      <c r="C25" s="206"/>
      <c r="D25" s="203" t="str">
        <f t="shared" si="0"/>
        <v/>
      </c>
      <c r="E25" s="201"/>
    </row>
    <row r="26" ht="20.1" hidden="1" customHeight="1" spans="1:5">
      <c r="A26" s="207" t="s">
        <v>105</v>
      </c>
      <c r="B26" s="206"/>
      <c r="C26" s="206"/>
      <c r="D26" s="203" t="str">
        <f t="shared" si="0"/>
        <v/>
      </c>
      <c r="E26" s="201"/>
    </row>
    <row r="27" ht="20.1" customHeight="1" spans="1:5">
      <c r="A27" s="204" t="s">
        <v>106</v>
      </c>
      <c r="B27" s="205">
        <f>SUM(B28:B38)</f>
        <v>1865</v>
      </c>
      <c r="C27" s="205">
        <f>SUM(C28:C38)</f>
        <v>2301</v>
      </c>
      <c r="D27" s="203">
        <f t="shared" si="0"/>
        <v>123.4</v>
      </c>
      <c r="E27" s="201"/>
    </row>
    <row r="28" ht="20.1" customHeight="1" spans="1:5">
      <c r="A28" s="204" t="s">
        <v>90</v>
      </c>
      <c r="B28" s="206">
        <v>1717</v>
      </c>
      <c r="C28" s="206">
        <v>2160</v>
      </c>
      <c r="D28" s="203">
        <f t="shared" si="0"/>
        <v>125.8</v>
      </c>
      <c r="E28" s="201"/>
    </row>
    <row r="29" ht="20.1" hidden="1" customHeight="1" spans="1:5">
      <c r="A29" s="204" t="s">
        <v>91</v>
      </c>
      <c r="B29" s="206"/>
      <c r="C29" s="206"/>
      <c r="D29" s="203" t="str">
        <f t="shared" si="0"/>
        <v/>
      </c>
      <c r="E29" s="201"/>
    </row>
    <row r="30" ht="20.1" hidden="1" customHeight="1" spans="1:5">
      <c r="A30" s="207" t="s">
        <v>92</v>
      </c>
      <c r="B30" s="206"/>
      <c r="C30" s="206"/>
      <c r="D30" s="203" t="str">
        <f t="shared" si="0"/>
        <v/>
      </c>
      <c r="E30" s="201"/>
    </row>
    <row r="31" ht="20.1" hidden="1" customHeight="1" spans="1:5">
      <c r="A31" s="207" t="s">
        <v>107</v>
      </c>
      <c r="B31" s="206"/>
      <c r="C31" s="206"/>
      <c r="D31" s="203" t="str">
        <f t="shared" si="0"/>
        <v/>
      </c>
      <c r="E31" s="201"/>
    </row>
    <row r="32" ht="20.1" hidden="1" customHeight="1" spans="1:5">
      <c r="A32" s="207" t="s">
        <v>108</v>
      </c>
      <c r="B32" s="206"/>
      <c r="C32" s="206"/>
      <c r="D32" s="203" t="str">
        <f t="shared" si="0"/>
        <v/>
      </c>
      <c r="E32" s="201"/>
    </row>
    <row r="33" ht="20.1" hidden="1" customHeight="1" spans="1:5">
      <c r="A33" s="204" t="s">
        <v>109</v>
      </c>
      <c r="B33" s="206"/>
      <c r="C33" s="206"/>
      <c r="D33" s="203" t="str">
        <f t="shared" si="0"/>
        <v/>
      </c>
      <c r="E33" s="201"/>
    </row>
    <row r="34" ht="20.1" hidden="1" customHeight="1" spans="1:5">
      <c r="A34" s="204" t="s">
        <v>110</v>
      </c>
      <c r="B34" s="206"/>
      <c r="C34" s="206"/>
      <c r="D34" s="203" t="str">
        <f t="shared" si="0"/>
        <v/>
      </c>
      <c r="E34" s="201"/>
    </row>
    <row r="35" ht="20.1" customHeight="1" spans="1:5">
      <c r="A35" s="204" t="s">
        <v>111</v>
      </c>
      <c r="B35" s="206">
        <v>148</v>
      </c>
      <c r="C35" s="206">
        <v>141</v>
      </c>
      <c r="D35" s="203">
        <f t="shared" si="0"/>
        <v>95.3</v>
      </c>
      <c r="E35" s="201"/>
    </row>
    <row r="36" ht="20.1" hidden="1" customHeight="1" spans="1:5">
      <c r="A36" s="207" t="s">
        <v>112</v>
      </c>
      <c r="B36" s="206"/>
      <c r="C36" s="206"/>
      <c r="D36" s="203" t="str">
        <f t="shared" si="0"/>
        <v/>
      </c>
      <c r="E36" s="201"/>
    </row>
    <row r="37" ht="20.1" hidden="1" customHeight="1" spans="1:5">
      <c r="A37" s="207" t="s">
        <v>99</v>
      </c>
      <c r="B37" s="206"/>
      <c r="C37" s="206"/>
      <c r="D37" s="203" t="str">
        <f t="shared" si="0"/>
        <v/>
      </c>
      <c r="E37" s="201"/>
    </row>
    <row r="38" ht="20.1" hidden="1" customHeight="1" spans="1:5">
      <c r="A38" s="207" t="s">
        <v>113</v>
      </c>
      <c r="B38" s="206"/>
      <c r="C38" s="206"/>
      <c r="D38" s="203" t="str">
        <f t="shared" si="0"/>
        <v/>
      </c>
      <c r="E38" s="201"/>
    </row>
    <row r="39" ht="20.1" customHeight="1" spans="1:5">
      <c r="A39" s="204" t="s">
        <v>114</v>
      </c>
      <c r="B39" s="205">
        <f>SUM(B40:B50)</f>
        <v>428</v>
      </c>
      <c r="C39" s="205">
        <f>SUM(C40:C50)</f>
        <v>2367</v>
      </c>
      <c r="D39" s="203">
        <f t="shared" si="0"/>
        <v>553</v>
      </c>
      <c r="E39" s="201"/>
    </row>
    <row r="40" ht="20.1" customHeight="1" spans="1:5">
      <c r="A40" s="204" t="s">
        <v>90</v>
      </c>
      <c r="B40" s="206">
        <v>428</v>
      </c>
      <c r="C40" s="206">
        <v>2367</v>
      </c>
      <c r="D40" s="203">
        <f t="shared" si="0"/>
        <v>553</v>
      </c>
      <c r="E40" s="201"/>
    </row>
    <row r="41" ht="20.1" hidden="1" customHeight="1" spans="1:5">
      <c r="A41" s="204" t="s">
        <v>91</v>
      </c>
      <c r="B41" s="206"/>
      <c r="C41" s="206"/>
      <c r="D41" s="203" t="str">
        <f t="shared" si="0"/>
        <v/>
      </c>
      <c r="E41" s="201"/>
    </row>
    <row r="42" ht="20.1" hidden="1" customHeight="1" spans="1:5">
      <c r="A42" s="207" t="s">
        <v>92</v>
      </c>
      <c r="B42" s="206"/>
      <c r="C42" s="206"/>
      <c r="D42" s="203" t="str">
        <f t="shared" si="0"/>
        <v/>
      </c>
      <c r="E42" s="201"/>
    </row>
    <row r="43" ht="20.1" hidden="1" customHeight="1" spans="1:5">
      <c r="A43" s="207" t="s">
        <v>115</v>
      </c>
      <c r="B43" s="206"/>
      <c r="C43" s="206"/>
      <c r="D43" s="203" t="str">
        <f t="shared" si="0"/>
        <v/>
      </c>
      <c r="E43" s="201"/>
    </row>
    <row r="44" ht="20.1" hidden="1" customHeight="1" spans="1:5">
      <c r="A44" s="207" t="s">
        <v>116</v>
      </c>
      <c r="B44" s="206"/>
      <c r="C44" s="206"/>
      <c r="D44" s="203" t="str">
        <f t="shared" si="0"/>
        <v/>
      </c>
      <c r="E44" s="201"/>
    </row>
    <row r="45" ht="20.1" hidden="1" customHeight="1" spans="1:5">
      <c r="A45" s="204" t="s">
        <v>117</v>
      </c>
      <c r="B45" s="206"/>
      <c r="C45" s="206"/>
      <c r="D45" s="203" t="str">
        <f t="shared" si="0"/>
        <v/>
      </c>
      <c r="E45" s="201"/>
    </row>
    <row r="46" ht="20.1" hidden="1" customHeight="1" spans="1:5">
      <c r="A46" s="204" t="s">
        <v>118</v>
      </c>
      <c r="B46" s="206"/>
      <c r="C46" s="206"/>
      <c r="D46" s="203" t="str">
        <f t="shared" si="0"/>
        <v/>
      </c>
      <c r="E46" s="201"/>
    </row>
    <row r="47" ht="20.1" hidden="1" customHeight="1" spans="1:5">
      <c r="A47" s="204" t="s">
        <v>119</v>
      </c>
      <c r="B47" s="206"/>
      <c r="C47" s="206"/>
      <c r="D47" s="203" t="str">
        <f t="shared" si="0"/>
        <v/>
      </c>
      <c r="E47" s="201"/>
    </row>
    <row r="48" ht="20.1" hidden="1" customHeight="1" spans="1:5">
      <c r="A48" s="204" t="s">
        <v>120</v>
      </c>
      <c r="B48" s="206"/>
      <c r="C48" s="206"/>
      <c r="D48" s="203" t="str">
        <f t="shared" si="0"/>
        <v/>
      </c>
      <c r="E48" s="201"/>
    </row>
    <row r="49" ht="20.1" hidden="1" customHeight="1" spans="1:5">
      <c r="A49" s="204" t="s">
        <v>99</v>
      </c>
      <c r="B49" s="206"/>
      <c r="C49" s="206"/>
      <c r="D49" s="203" t="str">
        <f t="shared" si="0"/>
        <v/>
      </c>
      <c r="E49" s="201"/>
    </row>
    <row r="50" ht="20.1" hidden="1" customHeight="1" spans="1:5">
      <c r="A50" s="207" t="s">
        <v>121</v>
      </c>
      <c r="B50" s="206"/>
      <c r="C50" s="206"/>
      <c r="D50" s="203" t="str">
        <f t="shared" si="0"/>
        <v/>
      </c>
      <c r="E50" s="201"/>
    </row>
    <row r="51" ht="20.1" customHeight="1" spans="1:5">
      <c r="A51" s="207" t="s">
        <v>122</v>
      </c>
      <c r="B51" s="205">
        <f>SUM(B52:B61)</f>
        <v>166</v>
      </c>
      <c r="C51" s="205">
        <f>SUM(C52:C61)</f>
        <v>194</v>
      </c>
      <c r="D51" s="203">
        <f t="shared" si="0"/>
        <v>116.9</v>
      </c>
      <c r="E51" s="201"/>
    </row>
    <row r="52" ht="20.1" customHeight="1" spans="1:5">
      <c r="A52" s="207" t="s">
        <v>90</v>
      </c>
      <c r="B52" s="206">
        <v>70</v>
      </c>
      <c r="C52" s="206">
        <v>98</v>
      </c>
      <c r="D52" s="203">
        <f t="shared" si="0"/>
        <v>140</v>
      </c>
      <c r="E52" s="201"/>
    </row>
    <row r="53" ht="20.1" hidden="1" customHeight="1" spans="1:5">
      <c r="A53" s="201" t="s">
        <v>91</v>
      </c>
      <c r="B53" s="206"/>
      <c r="C53" s="206"/>
      <c r="D53" s="203" t="str">
        <f t="shared" si="0"/>
        <v/>
      </c>
      <c r="E53" s="201"/>
    </row>
    <row r="54" ht="20.1" hidden="1" customHeight="1" spans="1:5">
      <c r="A54" s="204" t="s">
        <v>92</v>
      </c>
      <c r="B54" s="206"/>
      <c r="C54" s="206"/>
      <c r="D54" s="203" t="str">
        <f t="shared" si="0"/>
        <v/>
      </c>
      <c r="E54" s="201"/>
    </row>
    <row r="55" ht="20.1" customHeight="1" spans="1:5">
      <c r="A55" s="204" t="s">
        <v>123</v>
      </c>
      <c r="B55" s="206">
        <v>96</v>
      </c>
      <c r="C55" s="206">
        <v>96</v>
      </c>
      <c r="D55" s="203">
        <f t="shared" si="0"/>
        <v>100</v>
      </c>
      <c r="E55" s="201"/>
    </row>
    <row r="56" ht="20.1" hidden="1" customHeight="1" spans="1:5">
      <c r="A56" s="204" t="s">
        <v>124</v>
      </c>
      <c r="B56" s="206"/>
      <c r="C56" s="206"/>
      <c r="D56" s="203" t="str">
        <f t="shared" si="0"/>
        <v/>
      </c>
      <c r="E56" s="201"/>
    </row>
    <row r="57" ht="20.1" hidden="1" customHeight="1" spans="1:5">
      <c r="A57" s="207" t="s">
        <v>125</v>
      </c>
      <c r="B57" s="206"/>
      <c r="C57" s="206"/>
      <c r="D57" s="203" t="str">
        <f t="shared" si="0"/>
        <v/>
      </c>
      <c r="E57" s="201"/>
    </row>
    <row r="58" ht="20.1" hidden="1" customHeight="1" spans="1:5">
      <c r="A58" s="207" t="s">
        <v>126</v>
      </c>
      <c r="B58" s="206"/>
      <c r="C58" s="206"/>
      <c r="D58" s="203" t="str">
        <f t="shared" si="0"/>
        <v/>
      </c>
      <c r="E58" s="201"/>
    </row>
    <row r="59" ht="20.1" hidden="1" customHeight="1" spans="1:5">
      <c r="A59" s="207" t="s">
        <v>127</v>
      </c>
      <c r="B59" s="206"/>
      <c r="C59" s="206"/>
      <c r="D59" s="203" t="str">
        <f t="shared" si="0"/>
        <v/>
      </c>
      <c r="E59" s="201"/>
    </row>
    <row r="60" ht="20.1" hidden="1" customHeight="1" spans="1:5">
      <c r="A60" s="204" t="s">
        <v>99</v>
      </c>
      <c r="B60" s="206"/>
      <c r="C60" s="206"/>
      <c r="D60" s="203" t="str">
        <f t="shared" si="0"/>
        <v/>
      </c>
      <c r="E60" s="201"/>
    </row>
    <row r="61" ht="20.1" hidden="1" customHeight="1" spans="1:5">
      <c r="A61" s="204" t="s">
        <v>128</v>
      </c>
      <c r="B61" s="206"/>
      <c r="C61" s="206"/>
      <c r="D61" s="203" t="str">
        <f t="shared" si="0"/>
        <v/>
      </c>
      <c r="E61" s="201"/>
    </row>
    <row r="62" ht="20.1" customHeight="1" spans="1:5">
      <c r="A62" s="204" t="s">
        <v>129</v>
      </c>
      <c r="B62" s="205">
        <f>SUM(B63:B72)</f>
        <v>962</v>
      </c>
      <c r="C62" s="205">
        <f>SUM(C63:C72)</f>
        <v>6873</v>
      </c>
      <c r="D62" s="203">
        <f t="shared" si="0"/>
        <v>714.4</v>
      </c>
      <c r="E62" s="201"/>
    </row>
    <row r="63" ht="20.1" customHeight="1" spans="1:5">
      <c r="A63" s="207" t="s">
        <v>90</v>
      </c>
      <c r="B63" s="206">
        <v>962</v>
      </c>
      <c r="C63" s="206">
        <v>547</v>
      </c>
      <c r="D63" s="203">
        <f t="shared" si="0"/>
        <v>56.9</v>
      </c>
      <c r="E63" s="201"/>
    </row>
    <row r="64" ht="20.1" hidden="1" customHeight="1" spans="1:5">
      <c r="A64" s="201" t="s">
        <v>91</v>
      </c>
      <c r="B64" s="206"/>
      <c r="C64" s="206"/>
      <c r="D64" s="203" t="str">
        <f t="shared" si="0"/>
        <v/>
      </c>
      <c r="E64" s="201"/>
    </row>
    <row r="65" ht="20.1" hidden="1" customHeight="1" spans="1:5">
      <c r="A65" s="201" t="s">
        <v>92</v>
      </c>
      <c r="B65" s="206"/>
      <c r="C65" s="206"/>
      <c r="D65" s="203" t="str">
        <f t="shared" si="0"/>
        <v/>
      </c>
      <c r="E65" s="201"/>
    </row>
    <row r="66" ht="20.1" hidden="1" customHeight="1" spans="1:5">
      <c r="A66" s="201" t="s">
        <v>130</v>
      </c>
      <c r="B66" s="206"/>
      <c r="C66" s="206"/>
      <c r="D66" s="203" t="str">
        <f t="shared" si="0"/>
        <v/>
      </c>
      <c r="E66" s="201"/>
    </row>
    <row r="67" ht="20.1" hidden="1" customHeight="1" spans="1:5">
      <c r="A67" s="201" t="s">
        <v>131</v>
      </c>
      <c r="B67" s="206"/>
      <c r="C67" s="206"/>
      <c r="D67" s="203" t="str">
        <f t="shared" si="0"/>
        <v/>
      </c>
      <c r="E67" s="201"/>
    </row>
    <row r="68" ht="20.1" hidden="1" customHeight="1" spans="1:5">
      <c r="A68" s="201" t="s">
        <v>132</v>
      </c>
      <c r="B68" s="206"/>
      <c r="C68" s="206"/>
      <c r="D68" s="203" t="str">
        <f t="shared" si="0"/>
        <v/>
      </c>
      <c r="E68" s="201"/>
    </row>
    <row r="69" ht="20.1" hidden="1" customHeight="1" spans="1:5">
      <c r="A69" s="204" t="s">
        <v>133</v>
      </c>
      <c r="B69" s="206"/>
      <c r="C69" s="206"/>
      <c r="D69" s="203" t="str">
        <f t="shared" ref="D69:D132" si="1">IF(B69=0,"",ROUND(C69/B69*100,1))</f>
        <v/>
      </c>
      <c r="E69" s="201"/>
    </row>
    <row r="70" ht="20.1" hidden="1" customHeight="1" spans="1:5">
      <c r="A70" s="207" t="s">
        <v>134</v>
      </c>
      <c r="B70" s="206"/>
      <c r="C70" s="206"/>
      <c r="D70" s="203" t="str">
        <f t="shared" si="1"/>
        <v/>
      </c>
      <c r="E70" s="201"/>
    </row>
    <row r="71" ht="20.1" hidden="1" customHeight="1" spans="1:5">
      <c r="A71" s="207" t="s">
        <v>99</v>
      </c>
      <c r="B71" s="206"/>
      <c r="C71" s="206"/>
      <c r="D71" s="203" t="str">
        <f t="shared" si="1"/>
        <v/>
      </c>
      <c r="E71" s="201"/>
    </row>
    <row r="72" ht="20.1" customHeight="1" spans="1:5">
      <c r="A72" s="207" t="s">
        <v>135</v>
      </c>
      <c r="B72" s="206"/>
      <c r="C72" s="206">
        <v>6326</v>
      </c>
      <c r="D72" s="203" t="str">
        <f t="shared" si="1"/>
        <v/>
      </c>
      <c r="E72" s="201"/>
    </row>
    <row r="73" ht="20.1" customHeight="1" spans="1:5">
      <c r="A73" s="204" t="s">
        <v>136</v>
      </c>
      <c r="B73" s="205">
        <f>SUM(B74:B84)</f>
        <v>0</v>
      </c>
      <c r="C73" s="205">
        <f>SUM(C74:C84)</f>
        <v>0</v>
      </c>
      <c r="D73" s="203" t="str">
        <f t="shared" si="1"/>
        <v/>
      </c>
      <c r="E73" s="201"/>
    </row>
    <row r="74" ht="20.1" hidden="1" customHeight="1" spans="1:5">
      <c r="A74" s="204" t="s">
        <v>90</v>
      </c>
      <c r="B74" s="206"/>
      <c r="C74" s="206"/>
      <c r="D74" s="203" t="str">
        <f t="shared" si="1"/>
        <v/>
      </c>
      <c r="E74" s="201"/>
    </row>
    <row r="75" ht="20.1" hidden="1" customHeight="1" spans="1:5">
      <c r="A75" s="204" t="s">
        <v>91</v>
      </c>
      <c r="B75" s="206"/>
      <c r="C75" s="206"/>
      <c r="D75" s="203" t="str">
        <f t="shared" si="1"/>
        <v/>
      </c>
      <c r="E75" s="201"/>
    </row>
    <row r="76" ht="20.1" hidden="1" customHeight="1" spans="1:5">
      <c r="A76" s="207" t="s">
        <v>92</v>
      </c>
      <c r="B76" s="206"/>
      <c r="C76" s="206"/>
      <c r="D76" s="203" t="str">
        <f t="shared" si="1"/>
        <v/>
      </c>
      <c r="E76" s="201"/>
    </row>
    <row r="77" ht="20.1" hidden="1" customHeight="1" spans="1:5">
      <c r="A77" s="207" t="s">
        <v>137</v>
      </c>
      <c r="B77" s="206"/>
      <c r="C77" s="206"/>
      <c r="D77" s="203" t="str">
        <f t="shared" si="1"/>
        <v/>
      </c>
      <c r="E77" s="201"/>
    </row>
    <row r="78" ht="20.1" hidden="1" customHeight="1" spans="1:5">
      <c r="A78" s="207" t="s">
        <v>138</v>
      </c>
      <c r="B78" s="206"/>
      <c r="C78" s="206"/>
      <c r="D78" s="203" t="str">
        <f t="shared" si="1"/>
        <v/>
      </c>
      <c r="E78" s="201"/>
    </row>
    <row r="79" ht="20.1" hidden="1" customHeight="1" spans="1:5">
      <c r="A79" s="201" t="s">
        <v>139</v>
      </c>
      <c r="B79" s="206"/>
      <c r="C79" s="206"/>
      <c r="D79" s="203" t="str">
        <f t="shared" si="1"/>
        <v/>
      </c>
      <c r="E79" s="201"/>
    </row>
    <row r="80" ht="20.1" hidden="1" customHeight="1" spans="1:5">
      <c r="A80" s="204" t="s">
        <v>140</v>
      </c>
      <c r="B80" s="206"/>
      <c r="C80" s="206"/>
      <c r="D80" s="203" t="str">
        <f t="shared" si="1"/>
        <v/>
      </c>
      <c r="E80" s="201"/>
    </row>
    <row r="81" ht="20.1" hidden="1" customHeight="1" spans="1:5">
      <c r="A81" s="204" t="s">
        <v>141</v>
      </c>
      <c r="B81" s="206"/>
      <c r="C81" s="206"/>
      <c r="D81" s="203" t="str">
        <f t="shared" si="1"/>
        <v/>
      </c>
      <c r="E81" s="201"/>
    </row>
    <row r="82" ht="20.1" hidden="1" customHeight="1" spans="1:5">
      <c r="A82" s="204" t="s">
        <v>133</v>
      </c>
      <c r="B82" s="206"/>
      <c r="C82" s="206"/>
      <c r="D82" s="203" t="str">
        <f t="shared" si="1"/>
        <v/>
      </c>
      <c r="E82" s="201"/>
    </row>
    <row r="83" ht="20.1" hidden="1" customHeight="1" spans="1:5">
      <c r="A83" s="207" t="s">
        <v>99</v>
      </c>
      <c r="B83" s="206"/>
      <c r="C83" s="206"/>
      <c r="D83" s="203" t="str">
        <f t="shared" si="1"/>
        <v/>
      </c>
      <c r="E83" s="201"/>
    </row>
    <row r="84" ht="20.1" hidden="1" customHeight="1" spans="1:5">
      <c r="A84" s="207" t="s">
        <v>142</v>
      </c>
      <c r="B84" s="206"/>
      <c r="C84" s="206"/>
      <c r="D84" s="203" t="str">
        <f t="shared" si="1"/>
        <v/>
      </c>
      <c r="E84" s="201"/>
    </row>
    <row r="85" ht="20.1" customHeight="1" spans="1:5">
      <c r="A85" s="207" t="s">
        <v>143</v>
      </c>
      <c r="B85" s="205">
        <f>SUM(B86:B93)</f>
        <v>49</v>
      </c>
      <c r="C85" s="205">
        <f>SUM(C86:C93)</f>
        <v>226</v>
      </c>
      <c r="D85" s="203">
        <f t="shared" si="1"/>
        <v>461.2</v>
      </c>
      <c r="E85" s="201"/>
    </row>
    <row r="86" ht="20.1" customHeight="1" spans="1:5">
      <c r="A86" s="204" t="s">
        <v>90</v>
      </c>
      <c r="B86" s="206">
        <v>49</v>
      </c>
      <c r="C86" s="206">
        <v>226</v>
      </c>
      <c r="D86" s="203">
        <f t="shared" si="1"/>
        <v>461.2</v>
      </c>
      <c r="E86" s="201"/>
    </row>
    <row r="87" ht="20.1" hidden="1" customHeight="1" spans="1:5">
      <c r="A87" s="204" t="s">
        <v>91</v>
      </c>
      <c r="B87" s="206"/>
      <c r="C87" s="206"/>
      <c r="D87" s="203" t="str">
        <f t="shared" si="1"/>
        <v/>
      </c>
      <c r="E87" s="201"/>
    </row>
    <row r="88" ht="20.1" hidden="1" customHeight="1" spans="1:5">
      <c r="A88" s="204" t="s">
        <v>92</v>
      </c>
      <c r="B88" s="206"/>
      <c r="C88" s="206"/>
      <c r="D88" s="203" t="str">
        <f t="shared" si="1"/>
        <v/>
      </c>
      <c r="E88" s="201"/>
    </row>
    <row r="89" ht="20.1" hidden="1" customHeight="1" spans="1:5">
      <c r="A89" s="207" t="s">
        <v>144</v>
      </c>
      <c r="B89" s="206"/>
      <c r="C89" s="206"/>
      <c r="D89" s="203" t="str">
        <f t="shared" si="1"/>
        <v/>
      </c>
      <c r="E89" s="201"/>
    </row>
    <row r="90" ht="20.1" hidden="1" customHeight="1" spans="1:5">
      <c r="A90" s="207" t="s">
        <v>145</v>
      </c>
      <c r="B90" s="206"/>
      <c r="C90" s="206"/>
      <c r="D90" s="203" t="str">
        <f t="shared" si="1"/>
        <v/>
      </c>
      <c r="E90" s="201"/>
    </row>
    <row r="91" ht="20.1" hidden="1" customHeight="1" spans="1:5">
      <c r="A91" s="207" t="s">
        <v>133</v>
      </c>
      <c r="B91" s="206"/>
      <c r="C91" s="206"/>
      <c r="D91" s="203" t="str">
        <f t="shared" si="1"/>
        <v/>
      </c>
      <c r="E91" s="201"/>
    </row>
    <row r="92" ht="20.1" hidden="1" customHeight="1" spans="1:5">
      <c r="A92" s="207" t="s">
        <v>99</v>
      </c>
      <c r="B92" s="206"/>
      <c r="C92" s="206"/>
      <c r="D92" s="203" t="str">
        <f t="shared" si="1"/>
        <v/>
      </c>
      <c r="E92" s="201"/>
    </row>
    <row r="93" ht="20.1" hidden="1" customHeight="1" spans="1:5">
      <c r="A93" s="201" t="s">
        <v>146</v>
      </c>
      <c r="B93" s="206"/>
      <c r="C93" s="206"/>
      <c r="D93" s="203" t="str">
        <f t="shared" si="1"/>
        <v/>
      </c>
      <c r="E93" s="201"/>
    </row>
    <row r="94" ht="20.1" hidden="1" customHeight="1" spans="1:5">
      <c r="A94" s="204" t="s">
        <v>147</v>
      </c>
      <c r="B94" s="205">
        <f>SUM(B95:B103)</f>
        <v>0</v>
      </c>
      <c r="C94" s="205">
        <f>SUM(C95:C103)</f>
        <v>0</v>
      </c>
      <c r="D94" s="203" t="str">
        <f t="shared" si="1"/>
        <v/>
      </c>
      <c r="E94" s="201"/>
    </row>
    <row r="95" ht="20.1" hidden="1" customHeight="1" spans="1:5">
      <c r="A95" s="204" t="s">
        <v>90</v>
      </c>
      <c r="B95" s="206"/>
      <c r="C95" s="206"/>
      <c r="D95" s="203" t="str">
        <f t="shared" si="1"/>
        <v/>
      </c>
      <c r="E95" s="201"/>
    </row>
    <row r="96" ht="20.1" hidden="1" customHeight="1" spans="1:5">
      <c r="A96" s="207" t="s">
        <v>91</v>
      </c>
      <c r="B96" s="206"/>
      <c r="C96" s="206"/>
      <c r="D96" s="203" t="str">
        <f t="shared" si="1"/>
        <v/>
      </c>
      <c r="E96" s="201"/>
    </row>
    <row r="97" ht="20.1" hidden="1" customHeight="1" spans="1:5">
      <c r="A97" s="207" t="s">
        <v>92</v>
      </c>
      <c r="B97" s="206"/>
      <c r="C97" s="206"/>
      <c r="D97" s="203" t="str">
        <f t="shared" si="1"/>
        <v/>
      </c>
      <c r="E97" s="201"/>
    </row>
    <row r="98" ht="20.1" hidden="1" customHeight="1" spans="1:5">
      <c r="A98" s="207" t="s">
        <v>148</v>
      </c>
      <c r="B98" s="206"/>
      <c r="C98" s="206"/>
      <c r="D98" s="203" t="str">
        <f t="shared" si="1"/>
        <v/>
      </c>
      <c r="E98" s="201"/>
    </row>
    <row r="99" ht="20.1" hidden="1" customHeight="1" spans="1:5">
      <c r="A99" s="204" t="s">
        <v>149</v>
      </c>
      <c r="B99" s="206"/>
      <c r="C99" s="206"/>
      <c r="D99" s="203" t="str">
        <f t="shared" si="1"/>
        <v/>
      </c>
      <c r="E99" s="201"/>
    </row>
    <row r="100" ht="20.1" hidden="1" customHeight="1" spans="1:5">
      <c r="A100" s="204" t="s">
        <v>150</v>
      </c>
      <c r="B100" s="206"/>
      <c r="C100" s="206"/>
      <c r="D100" s="203" t="str">
        <f t="shared" si="1"/>
        <v/>
      </c>
      <c r="E100" s="201"/>
    </row>
    <row r="101" ht="20.1" hidden="1" customHeight="1" spans="1:5">
      <c r="A101" s="204" t="s">
        <v>133</v>
      </c>
      <c r="B101" s="206"/>
      <c r="C101" s="206"/>
      <c r="D101" s="203" t="str">
        <f t="shared" si="1"/>
        <v/>
      </c>
      <c r="E101" s="201"/>
    </row>
    <row r="102" ht="20.1" hidden="1" customHeight="1" spans="1:5">
      <c r="A102" s="207" t="s">
        <v>99</v>
      </c>
      <c r="B102" s="206"/>
      <c r="C102" s="206"/>
      <c r="D102" s="203" t="str">
        <f t="shared" si="1"/>
        <v/>
      </c>
      <c r="E102" s="201"/>
    </row>
    <row r="103" ht="20.1" hidden="1" customHeight="1" spans="1:5">
      <c r="A103" s="207" t="s">
        <v>151</v>
      </c>
      <c r="B103" s="206"/>
      <c r="C103" s="206"/>
      <c r="D103" s="203" t="str">
        <f t="shared" si="1"/>
        <v/>
      </c>
      <c r="E103" s="201"/>
    </row>
    <row r="104" ht="20.1" customHeight="1" spans="1:5">
      <c r="A104" s="207" t="s">
        <v>152</v>
      </c>
      <c r="B104" s="205">
        <f>SUM(B105:B118)</f>
        <v>122</v>
      </c>
      <c r="C104" s="205">
        <f>SUM(C105:C118)</f>
        <v>104</v>
      </c>
      <c r="D104" s="203">
        <f t="shared" si="1"/>
        <v>85.2</v>
      </c>
      <c r="E104" s="201"/>
    </row>
    <row r="105" ht="20.1" customHeight="1" spans="1:5">
      <c r="A105" s="207" t="s">
        <v>90</v>
      </c>
      <c r="B105" s="206">
        <v>122</v>
      </c>
      <c r="C105" s="206">
        <v>104</v>
      </c>
      <c r="D105" s="203">
        <f t="shared" si="1"/>
        <v>85.2</v>
      </c>
      <c r="E105" s="201"/>
    </row>
    <row r="106" ht="20.1" hidden="1" customHeight="1" spans="1:5">
      <c r="A106" s="204" t="s">
        <v>91</v>
      </c>
      <c r="B106" s="206"/>
      <c r="C106" s="206"/>
      <c r="D106" s="203" t="str">
        <f t="shared" si="1"/>
        <v/>
      </c>
      <c r="E106" s="201"/>
    </row>
    <row r="107" ht="20.1" hidden="1" customHeight="1" spans="1:5">
      <c r="A107" s="204" t="s">
        <v>92</v>
      </c>
      <c r="B107" s="206"/>
      <c r="C107" s="206"/>
      <c r="D107" s="203" t="str">
        <f t="shared" si="1"/>
        <v/>
      </c>
      <c r="E107" s="201"/>
    </row>
    <row r="108" ht="20.1" hidden="1" customHeight="1" spans="1:5">
      <c r="A108" s="204" t="s">
        <v>153</v>
      </c>
      <c r="B108" s="206"/>
      <c r="C108" s="206"/>
      <c r="D108" s="203" t="str">
        <f t="shared" si="1"/>
        <v/>
      </c>
      <c r="E108" s="201"/>
    </row>
    <row r="109" ht="20.1" hidden="1" customHeight="1" spans="1:5">
      <c r="A109" s="207" t="s">
        <v>154</v>
      </c>
      <c r="B109" s="206"/>
      <c r="C109" s="206"/>
      <c r="D109" s="203" t="str">
        <f t="shared" si="1"/>
        <v/>
      </c>
      <c r="E109" s="201"/>
    </row>
    <row r="110" ht="20.1" hidden="1" customHeight="1" spans="1:5">
      <c r="A110" s="207" t="s">
        <v>155</v>
      </c>
      <c r="B110" s="206"/>
      <c r="C110" s="206"/>
      <c r="D110" s="203" t="str">
        <f t="shared" si="1"/>
        <v/>
      </c>
      <c r="E110" s="201"/>
    </row>
    <row r="111" ht="20.1" hidden="1" customHeight="1" spans="1:5">
      <c r="A111" s="207" t="s">
        <v>156</v>
      </c>
      <c r="B111" s="206"/>
      <c r="C111" s="206"/>
      <c r="D111" s="203" t="str">
        <f t="shared" si="1"/>
        <v/>
      </c>
      <c r="E111" s="201"/>
    </row>
    <row r="112" ht="20.1" hidden="1" customHeight="1" spans="1:5">
      <c r="A112" s="204" t="s">
        <v>157</v>
      </c>
      <c r="B112" s="206"/>
      <c r="C112" s="206"/>
      <c r="D112" s="203" t="str">
        <f t="shared" si="1"/>
        <v/>
      </c>
      <c r="E112" s="201"/>
    </row>
    <row r="113" ht="20.1" hidden="1" customHeight="1" spans="1:5">
      <c r="A113" s="204" t="s">
        <v>158</v>
      </c>
      <c r="B113" s="206"/>
      <c r="C113" s="206"/>
      <c r="D113" s="203" t="str">
        <f t="shared" si="1"/>
        <v/>
      </c>
      <c r="E113" s="201"/>
    </row>
    <row r="114" ht="20.1" hidden="1" customHeight="1" spans="1:5">
      <c r="A114" s="204" t="s">
        <v>159</v>
      </c>
      <c r="B114" s="206"/>
      <c r="C114" s="206"/>
      <c r="D114" s="203" t="str">
        <f t="shared" si="1"/>
        <v/>
      </c>
      <c r="E114" s="201"/>
    </row>
    <row r="115" ht="20.1" hidden="1" customHeight="1" spans="1:5">
      <c r="A115" s="207" t="s">
        <v>160</v>
      </c>
      <c r="B115" s="206"/>
      <c r="C115" s="206"/>
      <c r="D115" s="203" t="str">
        <f t="shared" si="1"/>
        <v/>
      </c>
      <c r="E115" s="201"/>
    </row>
    <row r="116" ht="20.1" hidden="1" customHeight="1" spans="1:5">
      <c r="A116" s="207" t="s">
        <v>161</v>
      </c>
      <c r="B116" s="206"/>
      <c r="C116" s="206"/>
      <c r="D116" s="203" t="str">
        <f t="shared" si="1"/>
        <v/>
      </c>
      <c r="E116" s="201"/>
    </row>
    <row r="117" ht="20.1" hidden="1" customHeight="1" spans="1:5">
      <c r="A117" s="207" t="s">
        <v>99</v>
      </c>
      <c r="B117" s="206"/>
      <c r="C117" s="206"/>
      <c r="D117" s="203" t="str">
        <f t="shared" si="1"/>
        <v/>
      </c>
      <c r="E117" s="201"/>
    </row>
    <row r="118" ht="20.1" hidden="1" customHeight="1" spans="1:5">
      <c r="A118" s="207" t="s">
        <v>162</v>
      </c>
      <c r="B118" s="206"/>
      <c r="C118" s="206"/>
      <c r="D118" s="203" t="str">
        <f t="shared" si="1"/>
        <v/>
      </c>
      <c r="E118" s="201"/>
    </row>
    <row r="119" ht="20.1" customHeight="1" spans="1:5">
      <c r="A119" s="201" t="s">
        <v>163</v>
      </c>
      <c r="B119" s="205">
        <f>SUM(B120:B127)</f>
        <v>111</v>
      </c>
      <c r="C119" s="205">
        <f>SUM(C120:C127)</f>
        <v>103</v>
      </c>
      <c r="D119" s="203">
        <f t="shared" si="1"/>
        <v>92.8</v>
      </c>
      <c r="E119" s="201"/>
    </row>
    <row r="120" ht="20.1" customHeight="1" spans="1:5">
      <c r="A120" s="204" t="s">
        <v>90</v>
      </c>
      <c r="B120" s="206">
        <v>111</v>
      </c>
      <c r="C120" s="206">
        <v>103</v>
      </c>
      <c r="D120" s="203">
        <f t="shared" si="1"/>
        <v>92.8</v>
      </c>
      <c r="E120" s="201"/>
    </row>
    <row r="121" ht="20.1" hidden="1" customHeight="1" spans="1:5">
      <c r="A121" s="204" t="s">
        <v>91</v>
      </c>
      <c r="B121" s="206"/>
      <c r="C121" s="206"/>
      <c r="D121" s="203" t="str">
        <f t="shared" si="1"/>
        <v/>
      </c>
      <c r="E121" s="201"/>
    </row>
    <row r="122" ht="20.1" hidden="1" customHeight="1" spans="1:5">
      <c r="A122" s="204" t="s">
        <v>92</v>
      </c>
      <c r="B122" s="206"/>
      <c r="C122" s="206"/>
      <c r="D122" s="203" t="str">
        <f t="shared" si="1"/>
        <v/>
      </c>
      <c r="E122" s="201"/>
    </row>
    <row r="123" ht="20.1" hidden="1" customHeight="1" spans="1:5">
      <c r="A123" s="207" t="s">
        <v>164</v>
      </c>
      <c r="B123" s="206"/>
      <c r="C123" s="206"/>
      <c r="D123" s="203" t="str">
        <f t="shared" si="1"/>
        <v/>
      </c>
      <c r="E123" s="201"/>
    </row>
    <row r="124" ht="20.1" hidden="1" customHeight="1" spans="1:5">
      <c r="A124" s="207" t="s">
        <v>165</v>
      </c>
      <c r="B124" s="206"/>
      <c r="C124" s="206"/>
      <c r="D124" s="203" t="str">
        <f t="shared" si="1"/>
        <v/>
      </c>
      <c r="E124" s="201"/>
    </row>
    <row r="125" ht="20.1" hidden="1" customHeight="1" spans="1:5">
      <c r="A125" s="207" t="s">
        <v>166</v>
      </c>
      <c r="B125" s="206"/>
      <c r="C125" s="206"/>
      <c r="D125" s="203" t="str">
        <f t="shared" si="1"/>
        <v/>
      </c>
      <c r="E125" s="201"/>
    </row>
    <row r="126" ht="20.1" hidden="1" customHeight="1" spans="1:5">
      <c r="A126" s="204" t="s">
        <v>99</v>
      </c>
      <c r="B126" s="206"/>
      <c r="C126" s="206"/>
      <c r="D126" s="203" t="str">
        <f t="shared" si="1"/>
        <v/>
      </c>
      <c r="E126" s="201"/>
    </row>
    <row r="127" ht="20.1" hidden="1" customHeight="1" spans="1:5">
      <c r="A127" s="204" t="s">
        <v>167</v>
      </c>
      <c r="B127" s="206"/>
      <c r="C127" s="206"/>
      <c r="D127" s="203" t="str">
        <f t="shared" si="1"/>
        <v/>
      </c>
      <c r="E127" s="201"/>
    </row>
    <row r="128" ht="20.1" customHeight="1" spans="1:5">
      <c r="A128" s="201" t="s">
        <v>168</v>
      </c>
      <c r="B128" s="205">
        <f>SUM(B129:B138)</f>
        <v>304</v>
      </c>
      <c r="C128" s="205">
        <f>SUM(C129:C138)</f>
        <v>100</v>
      </c>
      <c r="D128" s="203">
        <f t="shared" si="1"/>
        <v>32.9</v>
      </c>
      <c r="E128" s="201"/>
    </row>
    <row r="129" ht="20.1" hidden="1" customHeight="1" spans="1:5">
      <c r="A129" s="204" t="s">
        <v>90</v>
      </c>
      <c r="B129" s="206"/>
      <c r="C129" s="206"/>
      <c r="D129" s="203" t="str">
        <f t="shared" si="1"/>
        <v/>
      </c>
      <c r="E129" s="201"/>
    </row>
    <row r="130" ht="20.1" hidden="1" customHeight="1" spans="1:5">
      <c r="A130" s="204" t="s">
        <v>91</v>
      </c>
      <c r="B130" s="206"/>
      <c r="C130" s="206"/>
      <c r="D130" s="203" t="str">
        <f t="shared" si="1"/>
        <v/>
      </c>
      <c r="E130" s="201"/>
    </row>
    <row r="131" ht="20.1" hidden="1" customHeight="1" spans="1:5">
      <c r="A131" s="204" t="s">
        <v>92</v>
      </c>
      <c r="B131" s="206"/>
      <c r="C131" s="206"/>
      <c r="D131" s="203" t="str">
        <f t="shared" si="1"/>
        <v/>
      </c>
      <c r="E131" s="201"/>
    </row>
    <row r="132" ht="20.1" hidden="1" customHeight="1" spans="1:5">
      <c r="A132" s="207" t="s">
        <v>169</v>
      </c>
      <c r="B132" s="206"/>
      <c r="C132" s="206"/>
      <c r="D132" s="203" t="str">
        <f t="shared" si="1"/>
        <v/>
      </c>
      <c r="E132" s="201"/>
    </row>
    <row r="133" ht="20.1" hidden="1" customHeight="1" spans="1:5">
      <c r="A133" s="207" t="s">
        <v>170</v>
      </c>
      <c r="B133" s="206"/>
      <c r="C133" s="206"/>
      <c r="D133" s="203" t="str">
        <f t="shared" ref="D133:D196" si="2">IF(B133=0,"",ROUND(C133/B133*100,1))</f>
        <v/>
      </c>
      <c r="E133" s="201"/>
    </row>
    <row r="134" ht="20.1" hidden="1" customHeight="1" spans="1:5">
      <c r="A134" s="207" t="s">
        <v>171</v>
      </c>
      <c r="B134" s="206"/>
      <c r="C134" s="206"/>
      <c r="D134" s="203" t="str">
        <f t="shared" si="2"/>
        <v/>
      </c>
      <c r="E134" s="201"/>
    </row>
    <row r="135" ht="20.1" hidden="1" customHeight="1" spans="1:5">
      <c r="A135" s="204" t="s">
        <v>172</v>
      </c>
      <c r="B135" s="206"/>
      <c r="C135" s="206"/>
      <c r="D135" s="203" t="str">
        <f t="shared" si="2"/>
        <v/>
      </c>
      <c r="E135" s="201"/>
    </row>
    <row r="136" ht="20.1" customHeight="1" spans="1:5">
      <c r="A136" s="204" t="s">
        <v>173</v>
      </c>
      <c r="B136" s="206">
        <v>304</v>
      </c>
      <c r="C136" s="206">
        <v>100</v>
      </c>
      <c r="D136" s="203">
        <f t="shared" si="2"/>
        <v>32.9</v>
      </c>
      <c r="E136" s="201"/>
    </row>
    <row r="137" ht="20.1" hidden="1" customHeight="1" spans="1:5">
      <c r="A137" s="204" t="s">
        <v>99</v>
      </c>
      <c r="B137" s="206"/>
      <c r="C137" s="206"/>
      <c r="D137" s="203" t="str">
        <f t="shared" si="2"/>
        <v/>
      </c>
      <c r="E137" s="201"/>
    </row>
    <row r="138" ht="20.1" hidden="1" customHeight="1" spans="1:5">
      <c r="A138" s="207" t="s">
        <v>174</v>
      </c>
      <c r="B138" s="206"/>
      <c r="C138" s="206"/>
      <c r="D138" s="203" t="str">
        <f t="shared" si="2"/>
        <v/>
      </c>
      <c r="E138" s="201"/>
    </row>
    <row r="139" ht="20.1" hidden="1" customHeight="1" spans="1:5">
      <c r="A139" s="207" t="s">
        <v>175</v>
      </c>
      <c r="B139" s="205">
        <f>SUM(B140:B150)</f>
        <v>0</v>
      </c>
      <c r="C139" s="205">
        <f>SUM(C140:C150)</f>
        <v>0</v>
      </c>
      <c r="D139" s="203" t="str">
        <f t="shared" si="2"/>
        <v/>
      </c>
      <c r="E139" s="201"/>
    </row>
    <row r="140" ht="20.1" hidden="1" customHeight="1" spans="1:5">
      <c r="A140" s="207" t="s">
        <v>90</v>
      </c>
      <c r="B140" s="206"/>
      <c r="C140" s="206"/>
      <c r="D140" s="203" t="str">
        <f t="shared" si="2"/>
        <v/>
      </c>
      <c r="E140" s="201"/>
    </row>
    <row r="141" ht="20.1" hidden="1" customHeight="1" spans="1:5">
      <c r="A141" s="201" t="s">
        <v>91</v>
      </c>
      <c r="B141" s="206"/>
      <c r="C141" s="206"/>
      <c r="D141" s="203" t="str">
        <f t="shared" si="2"/>
        <v/>
      </c>
      <c r="E141" s="201"/>
    </row>
    <row r="142" ht="20.1" hidden="1" customHeight="1" spans="1:5">
      <c r="A142" s="204" t="s">
        <v>92</v>
      </c>
      <c r="B142" s="206"/>
      <c r="C142" s="206"/>
      <c r="D142" s="203" t="str">
        <f t="shared" si="2"/>
        <v/>
      </c>
      <c r="E142" s="201"/>
    </row>
    <row r="143" ht="20.1" hidden="1" customHeight="1" spans="1:5">
      <c r="A143" s="204" t="s">
        <v>176</v>
      </c>
      <c r="B143" s="206"/>
      <c r="C143" s="206"/>
      <c r="D143" s="203" t="str">
        <f t="shared" si="2"/>
        <v/>
      </c>
      <c r="E143" s="201"/>
    </row>
    <row r="144" ht="20.1" hidden="1" customHeight="1" spans="1:5">
      <c r="A144" s="204" t="s">
        <v>177</v>
      </c>
      <c r="B144" s="206"/>
      <c r="C144" s="206"/>
      <c r="D144" s="203" t="str">
        <f t="shared" si="2"/>
        <v/>
      </c>
      <c r="E144" s="201"/>
    </row>
    <row r="145" ht="20.1" hidden="1" customHeight="1" spans="1:5">
      <c r="A145" s="207" t="s">
        <v>178</v>
      </c>
      <c r="B145" s="206"/>
      <c r="C145" s="206"/>
      <c r="D145" s="203" t="str">
        <f t="shared" si="2"/>
        <v/>
      </c>
      <c r="E145" s="201"/>
    </row>
    <row r="146" ht="20.1" hidden="1" customHeight="1" spans="1:5">
      <c r="A146" s="207" t="s">
        <v>179</v>
      </c>
      <c r="B146" s="206"/>
      <c r="C146" s="206"/>
      <c r="D146" s="203" t="str">
        <f t="shared" si="2"/>
        <v/>
      </c>
      <c r="E146" s="201"/>
    </row>
    <row r="147" ht="20.1" hidden="1" customHeight="1" spans="1:5">
      <c r="A147" s="207" t="s">
        <v>180</v>
      </c>
      <c r="B147" s="206"/>
      <c r="C147" s="206"/>
      <c r="D147" s="203" t="str">
        <f t="shared" si="2"/>
        <v/>
      </c>
      <c r="E147" s="201"/>
    </row>
    <row r="148" ht="20.1" hidden="1" customHeight="1" spans="1:5">
      <c r="A148" s="204" t="s">
        <v>181</v>
      </c>
      <c r="B148" s="206"/>
      <c r="C148" s="206"/>
      <c r="D148" s="203" t="str">
        <f t="shared" si="2"/>
        <v/>
      </c>
      <c r="E148" s="201"/>
    </row>
    <row r="149" ht="20.1" hidden="1" customHeight="1" spans="1:5">
      <c r="A149" s="204" t="s">
        <v>99</v>
      </c>
      <c r="B149" s="206"/>
      <c r="C149" s="206"/>
      <c r="D149" s="203" t="str">
        <f t="shared" si="2"/>
        <v/>
      </c>
      <c r="E149" s="201"/>
    </row>
    <row r="150" ht="20.1" hidden="1" customHeight="1" spans="1:5">
      <c r="A150" s="204" t="s">
        <v>182</v>
      </c>
      <c r="B150" s="206"/>
      <c r="C150" s="206"/>
      <c r="D150" s="203" t="str">
        <f t="shared" si="2"/>
        <v/>
      </c>
      <c r="E150" s="201"/>
    </row>
    <row r="151" ht="20.1" hidden="1" customHeight="1" spans="1:5">
      <c r="A151" s="207" t="s">
        <v>183</v>
      </c>
      <c r="B151" s="205">
        <f>SUM(B152:B160)</f>
        <v>0</v>
      </c>
      <c r="C151" s="205">
        <f>SUM(C152:C160)</f>
        <v>0</v>
      </c>
      <c r="D151" s="203" t="str">
        <f t="shared" si="2"/>
        <v/>
      </c>
      <c r="E151" s="201"/>
    </row>
    <row r="152" ht="20.1" hidden="1" customHeight="1" spans="1:5">
      <c r="A152" s="207" t="s">
        <v>90</v>
      </c>
      <c r="B152" s="206"/>
      <c r="C152" s="206"/>
      <c r="D152" s="203" t="str">
        <f t="shared" si="2"/>
        <v/>
      </c>
      <c r="E152" s="201"/>
    </row>
    <row r="153" ht="20.1" hidden="1" customHeight="1" spans="1:5">
      <c r="A153" s="207" t="s">
        <v>91</v>
      </c>
      <c r="B153" s="206"/>
      <c r="C153" s="206"/>
      <c r="D153" s="203" t="str">
        <f t="shared" si="2"/>
        <v/>
      </c>
      <c r="E153" s="201"/>
    </row>
    <row r="154" ht="20.1" hidden="1" customHeight="1" spans="1:5">
      <c r="A154" s="201" t="s">
        <v>92</v>
      </c>
      <c r="B154" s="206"/>
      <c r="C154" s="206"/>
      <c r="D154" s="203" t="str">
        <f t="shared" si="2"/>
        <v/>
      </c>
      <c r="E154" s="201"/>
    </row>
    <row r="155" ht="20.1" hidden="1" customHeight="1" spans="1:5">
      <c r="A155" s="204" t="s">
        <v>184</v>
      </c>
      <c r="B155" s="206"/>
      <c r="C155" s="206"/>
      <c r="D155" s="203" t="str">
        <f t="shared" si="2"/>
        <v/>
      </c>
      <c r="E155" s="201"/>
    </row>
    <row r="156" ht="20.1" hidden="1" customHeight="1" spans="1:5">
      <c r="A156" s="204" t="s">
        <v>185</v>
      </c>
      <c r="B156" s="206"/>
      <c r="C156" s="206"/>
      <c r="D156" s="203" t="str">
        <f t="shared" si="2"/>
        <v/>
      </c>
      <c r="E156" s="201"/>
    </row>
    <row r="157" ht="20.1" hidden="1" customHeight="1" spans="1:5">
      <c r="A157" s="204" t="s">
        <v>186</v>
      </c>
      <c r="B157" s="206"/>
      <c r="C157" s="206"/>
      <c r="D157" s="203" t="str">
        <f t="shared" si="2"/>
        <v/>
      </c>
      <c r="E157" s="201"/>
    </row>
    <row r="158" ht="20.1" hidden="1" customHeight="1" spans="1:5">
      <c r="A158" s="207" t="s">
        <v>133</v>
      </c>
      <c r="B158" s="206"/>
      <c r="C158" s="206"/>
      <c r="D158" s="203" t="str">
        <f t="shared" si="2"/>
        <v/>
      </c>
      <c r="E158" s="201"/>
    </row>
    <row r="159" ht="20.1" hidden="1" customHeight="1" spans="1:5">
      <c r="A159" s="207" t="s">
        <v>99</v>
      </c>
      <c r="B159" s="206"/>
      <c r="C159" s="206"/>
      <c r="D159" s="203" t="str">
        <f t="shared" si="2"/>
        <v/>
      </c>
      <c r="E159" s="201"/>
    </row>
    <row r="160" ht="20.1" hidden="1" customHeight="1" spans="1:5">
      <c r="A160" s="207" t="s">
        <v>187</v>
      </c>
      <c r="B160" s="206"/>
      <c r="C160" s="206"/>
      <c r="D160" s="203" t="str">
        <f t="shared" si="2"/>
        <v/>
      </c>
      <c r="E160" s="201"/>
    </row>
    <row r="161" ht="20.1" hidden="1" customHeight="1" spans="1:5">
      <c r="A161" s="204" t="s">
        <v>188</v>
      </c>
      <c r="B161" s="205">
        <f>SUM(B162:B173)</f>
        <v>0</v>
      </c>
      <c r="C161" s="205">
        <f>SUM(C162:C173)</f>
        <v>0</v>
      </c>
      <c r="D161" s="203" t="str">
        <f t="shared" si="2"/>
        <v/>
      </c>
      <c r="E161" s="201"/>
    </row>
    <row r="162" ht="20.1" hidden="1" customHeight="1" spans="1:5">
      <c r="A162" s="204" t="s">
        <v>90</v>
      </c>
      <c r="B162" s="206"/>
      <c r="C162" s="206"/>
      <c r="D162" s="203" t="str">
        <f t="shared" si="2"/>
        <v/>
      </c>
      <c r="E162" s="201"/>
    </row>
    <row r="163" ht="20.1" hidden="1" customHeight="1" spans="1:5">
      <c r="A163" s="204" t="s">
        <v>91</v>
      </c>
      <c r="B163" s="206"/>
      <c r="C163" s="206"/>
      <c r="D163" s="203" t="str">
        <f t="shared" si="2"/>
        <v/>
      </c>
      <c r="E163" s="201"/>
    </row>
    <row r="164" ht="20.1" hidden="1" customHeight="1" spans="1:5">
      <c r="A164" s="207" t="s">
        <v>92</v>
      </c>
      <c r="B164" s="206"/>
      <c r="C164" s="206"/>
      <c r="D164" s="203" t="str">
        <f t="shared" si="2"/>
        <v/>
      </c>
      <c r="E164" s="201"/>
    </row>
    <row r="165" ht="20.1" hidden="1" customHeight="1" spans="1:5">
      <c r="A165" s="207" t="s">
        <v>189</v>
      </c>
      <c r="B165" s="206"/>
      <c r="C165" s="206"/>
      <c r="D165" s="203" t="str">
        <f t="shared" si="2"/>
        <v/>
      </c>
      <c r="E165" s="201"/>
    </row>
    <row r="166" ht="20.25" hidden="1" customHeight="1" spans="1:5">
      <c r="A166" s="207" t="s">
        <v>190</v>
      </c>
      <c r="B166" s="206"/>
      <c r="C166" s="206"/>
      <c r="D166" s="203" t="str">
        <f t="shared" si="2"/>
        <v/>
      </c>
      <c r="E166" s="201"/>
    </row>
    <row r="167" ht="20.1" hidden="1" customHeight="1" spans="1:5">
      <c r="A167" s="207" t="s">
        <v>191</v>
      </c>
      <c r="B167" s="206"/>
      <c r="C167" s="206"/>
      <c r="D167" s="203" t="str">
        <f t="shared" si="2"/>
        <v/>
      </c>
      <c r="E167" s="201"/>
    </row>
    <row r="168" ht="20.1" hidden="1" customHeight="1" spans="1:5">
      <c r="A168" s="204" t="s">
        <v>192</v>
      </c>
      <c r="B168" s="206"/>
      <c r="C168" s="206"/>
      <c r="D168" s="203" t="str">
        <f t="shared" si="2"/>
        <v/>
      </c>
      <c r="E168" s="201"/>
    </row>
    <row r="169" ht="20.1" hidden="1" customHeight="1" spans="1:5">
      <c r="A169" s="204" t="s">
        <v>193</v>
      </c>
      <c r="B169" s="206"/>
      <c r="C169" s="206"/>
      <c r="D169" s="203" t="str">
        <f t="shared" si="2"/>
        <v/>
      </c>
      <c r="E169" s="201"/>
    </row>
    <row r="170" ht="20.1" hidden="1" customHeight="1" spans="1:5">
      <c r="A170" s="204" t="s">
        <v>194</v>
      </c>
      <c r="B170" s="206"/>
      <c r="C170" s="206"/>
      <c r="D170" s="203" t="str">
        <f t="shared" si="2"/>
        <v/>
      </c>
      <c r="E170" s="201"/>
    </row>
    <row r="171" ht="20.1" hidden="1" customHeight="1" spans="1:5">
      <c r="A171" s="207" t="s">
        <v>133</v>
      </c>
      <c r="B171" s="206"/>
      <c r="C171" s="206"/>
      <c r="D171" s="203" t="str">
        <f t="shared" si="2"/>
        <v/>
      </c>
      <c r="E171" s="201"/>
    </row>
    <row r="172" ht="20.1" hidden="1" customHeight="1" spans="1:5">
      <c r="A172" s="207" t="s">
        <v>99</v>
      </c>
      <c r="B172" s="206"/>
      <c r="C172" s="206"/>
      <c r="D172" s="203" t="str">
        <f t="shared" si="2"/>
        <v/>
      </c>
      <c r="E172" s="201"/>
    </row>
    <row r="173" ht="20.1" hidden="1" customHeight="1" spans="1:5">
      <c r="A173" s="207" t="s">
        <v>195</v>
      </c>
      <c r="B173" s="206"/>
      <c r="C173" s="206"/>
      <c r="D173" s="203" t="str">
        <f t="shared" si="2"/>
        <v/>
      </c>
      <c r="E173" s="201"/>
    </row>
    <row r="174" ht="20.1" hidden="1" customHeight="1" spans="1:5">
      <c r="A174" s="204" t="s">
        <v>196</v>
      </c>
      <c r="B174" s="205">
        <f>SUM(B175:B180)</f>
        <v>0</v>
      </c>
      <c r="C174" s="205">
        <f>SUM(C175:C180)</f>
        <v>0</v>
      </c>
      <c r="D174" s="203" t="str">
        <f t="shared" si="2"/>
        <v/>
      </c>
      <c r="E174" s="201"/>
    </row>
    <row r="175" ht="20.1" hidden="1" customHeight="1" spans="1:5">
      <c r="A175" s="204" t="s">
        <v>90</v>
      </c>
      <c r="B175" s="206"/>
      <c r="C175" s="206"/>
      <c r="D175" s="203" t="str">
        <f t="shared" si="2"/>
        <v/>
      </c>
      <c r="E175" s="201"/>
    </row>
    <row r="176" s="192" customFormat="1" ht="20.1" hidden="1" customHeight="1" spans="1:5">
      <c r="A176" s="204" t="s">
        <v>91</v>
      </c>
      <c r="B176" s="206"/>
      <c r="C176" s="206"/>
      <c r="D176" s="203" t="str">
        <f t="shared" si="2"/>
        <v/>
      </c>
      <c r="E176" s="201"/>
    </row>
    <row r="177" ht="20.1" hidden="1" customHeight="1" spans="1:5">
      <c r="A177" s="207" t="s">
        <v>92</v>
      </c>
      <c r="B177" s="206"/>
      <c r="C177" s="206"/>
      <c r="D177" s="203" t="str">
        <f t="shared" si="2"/>
        <v/>
      </c>
      <c r="E177" s="201"/>
    </row>
    <row r="178" ht="20.1" hidden="1" customHeight="1" spans="1:5">
      <c r="A178" s="207" t="s">
        <v>197</v>
      </c>
      <c r="B178" s="206"/>
      <c r="C178" s="206"/>
      <c r="D178" s="203" t="str">
        <f t="shared" si="2"/>
        <v/>
      </c>
      <c r="E178" s="201"/>
    </row>
    <row r="179" ht="20.1" hidden="1" customHeight="1" spans="1:5">
      <c r="A179" s="207" t="s">
        <v>99</v>
      </c>
      <c r="B179" s="206"/>
      <c r="C179" s="206"/>
      <c r="D179" s="203" t="str">
        <f t="shared" si="2"/>
        <v/>
      </c>
      <c r="E179" s="201"/>
    </row>
    <row r="180" ht="20.1" hidden="1" customHeight="1" spans="1:5">
      <c r="A180" s="201" t="s">
        <v>198</v>
      </c>
      <c r="B180" s="206"/>
      <c r="C180" s="206"/>
      <c r="D180" s="203" t="str">
        <f t="shared" si="2"/>
        <v/>
      </c>
      <c r="E180" s="201"/>
    </row>
    <row r="181" ht="20.1" hidden="1" customHeight="1" spans="1:5">
      <c r="A181" s="204" t="s">
        <v>199</v>
      </c>
      <c r="B181" s="205">
        <f>SUM(B182:B187)</f>
        <v>0</v>
      </c>
      <c r="C181" s="205">
        <f>SUM(C182:C187)</f>
        <v>0</v>
      </c>
      <c r="D181" s="203" t="str">
        <f t="shared" si="2"/>
        <v/>
      </c>
      <c r="E181" s="201"/>
    </row>
    <row r="182" ht="20.1" hidden="1" customHeight="1" spans="1:5">
      <c r="A182" s="204" t="s">
        <v>90</v>
      </c>
      <c r="B182" s="206"/>
      <c r="C182" s="206"/>
      <c r="D182" s="203" t="str">
        <f t="shared" si="2"/>
        <v/>
      </c>
      <c r="E182" s="201"/>
    </row>
    <row r="183" ht="20.25" hidden="1" customHeight="1" spans="1:5">
      <c r="A183" s="204" t="s">
        <v>91</v>
      </c>
      <c r="B183" s="206"/>
      <c r="C183" s="206"/>
      <c r="D183" s="203" t="str">
        <f t="shared" si="2"/>
        <v/>
      </c>
      <c r="E183" s="201"/>
    </row>
    <row r="184" ht="20.1" hidden="1" customHeight="1" spans="1:5">
      <c r="A184" s="207" t="s">
        <v>92</v>
      </c>
      <c r="B184" s="206"/>
      <c r="C184" s="206"/>
      <c r="D184" s="203" t="str">
        <f t="shared" si="2"/>
        <v/>
      </c>
      <c r="E184" s="201"/>
    </row>
    <row r="185" ht="20.1" hidden="1" customHeight="1" spans="1:5">
      <c r="A185" s="207" t="s">
        <v>200</v>
      </c>
      <c r="B185" s="206"/>
      <c r="C185" s="206"/>
      <c r="D185" s="203" t="str">
        <f t="shared" si="2"/>
        <v/>
      </c>
      <c r="E185" s="201"/>
    </row>
    <row r="186" ht="20.1" hidden="1" customHeight="1" spans="1:5">
      <c r="A186" s="207" t="s">
        <v>99</v>
      </c>
      <c r="B186" s="206"/>
      <c r="C186" s="206"/>
      <c r="D186" s="203" t="str">
        <f t="shared" si="2"/>
        <v/>
      </c>
      <c r="E186" s="201"/>
    </row>
    <row r="187" ht="20.1" hidden="1" customHeight="1" spans="1:5">
      <c r="A187" s="204" t="s">
        <v>201</v>
      </c>
      <c r="B187" s="206"/>
      <c r="C187" s="206"/>
      <c r="D187" s="203" t="str">
        <f t="shared" si="2"/>
        <v/>
      </c>
      <c r="E187" s="201"/>
    </row>
    <row r="188" ht="20.1" hidden="1" customHeight="1" spans="1:5">
      <c r="A188" s="204" t="s">
        <v>202</v>
      </c>
      <c r="B188" s="205">
        <f>SUM(B189:B196)</f>
        <v>0</v>
      </c>
      <c r="C188" s="205">
        <f>SUM(C189:C196)</f>
        <v>0</v>
      </c>
      <c r="D188" s="203" t="str">
        <f t="shared" si="2"/>
        <v/>
      </c>
      <c r="E188" s="201"/>
    </row>
    <row r="189" ht="20.1" hidden="1" customHeight="1" spans="1:5">
      <c r="A189" s="204" t="s">
        <v>90</v>
      </c>
      <c r="B189" s="206"/>
      <c r="C189" s="206"/>
      <c r="D189" s="203" t="str">
        <f t="shared" si="2"/>
        <v/>
      </c>
      <c r="E189" s="201"/>
    </row>
    <row r="190" ht="20.1" hidden="1" customHeight="1" spans="1:5">
      <c r="A190" s="207" t="s">
        <v>91</v>
      </c>
      <c r="B190" s="206"/>
      <c r="C190" s="206"/>
      <c r="D190" s="203" t="str">
        <f t="shared" si="2"/>
        <v/>
      </c>
      <c r="E190" s="201"/>
    </row>
    <row r="191" ht="20.1" hidden="1" customHeight="1" spans="1:5">
      <c r="A191" s="207" t="s">
        <v>92</v>
      </c>
      <c r="B191" s="206"/>
      <c r="C191" s="206"/>
      <c r="D191" s="203" t="str">
        <f t="shared" si="2"/>
        <v/>
      </c>
      <c r="E191" s="201"/>
    </row>
    <row r="192" ht="20.1" hidden="1" customHeight="1" spans="1:5">
      <c r="A192" s="207" t="s">
        <v>203</v>
      </c>
      <c r="B192" s="206"/>
      <c r="C192" s="206"/>
      <c r="D192" s="203" t="str">
        <f t="shared" si="2"/>
        <v/>
      </c>
      <c r="E192" s="201"/>
    </row>
    <row r="193" ht="20.1" hidden="1" customHeight="1" spans="1:5">
      <c r="A193" s="201" t="s">
        <v>204</v>
      </c>
      <c r="B193" s="206"/>
      <c r="C193" s="206"/>
      <c r="D193" s="203" t="str">
        <f t="shared" si="2"/>
        <v/>
      </c>
      <c r="E193" s="201"/>
    </row>
    <row r="194" ht="20.1" hidden="1" customHeight="1" spans="1:5">
      <c r="A194" s="204" t="s">
        <v>205</v>
      </c>
      <c r="B194" s="206"/>
      <c r="C194" s="206"/>
      <c r="D194" s="203" t="str">
        <f t="shared" si="2"/>
        <v/>
      </c>
      <c r="E194" s="201"/>
    </row>
    <row r="195" ht="20.1" hidden="1" customHeight="1" spans="1:5">
      <c r="A195" s="204" t="s">
        <v>99</v>
      </c>
      <c r="B195" s="206"/>
      <c r="C195" s="206"/>
      <c r="D195" s="203" t="str">
        <f t="shared" si="2"/>
        <v/>
      </c>
      <c r="E195" s="201"/>
    </row>
    <row r="196" ht="20.1" hidden="1" customHeight="1" spans="1:5">
      <c r="A196" s="204" t="s">
        <v>206</v>
      </c>
      <c r="B196" s="206"/>
      <c r="C196" s="206"/>
      <c r="D196" s="203" t="str">
        <f t="shared" si="2"/>
        <v/>
      </c>
      <c r="E196" s="201"/>
    </row>
    <row r="197" ht="20.1" hidden="1" customHeight="1" spans="1:5">
      <c r="A197" s="207" t="s">
        <v>207</v>
      </c>
      <c r="B197" s="205">
        <f>SUM(B198:B202)</f>
        <v>0</v>
      </c>
      <c r="C197" s="205">
        <f>SUM(C198:C202)</f>
        <v>0</v>
      </c>
      <c r="D197" s="203" t="str">
        <f t="shared" ref="D197:D260" si="3">IF(B197=0,"",ROUND(C197/B197*100,1))</f>
        <v/>
      </c>
      <c r="E197" s="201"/>
    </row>
    <row r="198" ht="20.1" hidden="1" customHeight="1" spans="1:5">
      <c r="A198" s="207" t="s">
        <v>90</v>
      </c>
      <c r="B198" s="206"/>
      <c r="C198" s="206"/>
      <c r="D198" s="203" t="str">
        <f t="shared" si="3"/>
        <v/>
      </c>
      <c r="E198" s="201"/>
    </row>
    <row r="199" ht="20.1" hidden="1" customHeight="1" spans="1:5">
      <c r="A199" s="207" t="s">
        <v>91</v>
      </c>
      <c r="B199" s="206"/>
      <c r="C199" s="206"/>
      <c r="D199" s="203" t="str">
        <f t="shared" si="3"/>
        <v/>
      </c>
      <c r="E199" s="201"/>
    </row>
    <row r="200" ht="20.1" hidden="1" customHeight="1" spans="1:5">
      <c r="A200" s="204" t="s">
        <v>92</v>
      </c>
      <c r="B200" s="206"/>
      <c r="C200" s="206"/>
      <c r="D200" s="203" t="str">
        <f t="shared" si="3"/>
        <v/>
      </c>
      <c r="E200" s="201"/>
    </row>
    <row r="201" ht="20.1" hidden="1" customHeight="1" spans="1:5">
      <c r="A201" s="204" t="s">
        <v>208</v>
      </c>
      <c r="B201" s="206"/>
      <c r="C201" s="206"/>
      <c r="D201" s="203" t="str">
        <f t="shared" si="3"/>
        <v/>
      </c>
      <c r="E201" s="201"/>
    </row>
    <row r="202" ht="20.1" hidden="1" customHeight="1" spans="1:5">
      <c r="A202" s="204" t="s">
        <v>209</v>
      </c>
      <c r="B202" s="206"/>
      <c r="C202" s="206"/>
      <c r="D202" s="203" t="str">
        <f t="shared" si="3"/>
        <v/>
      </c>
      <c r="E202" s="201"/>
    </row>
    <row r="203" ht="20.1" hidden="1" customHeight="1" spans="1:5">
      <c r="A203" s="207" t="s">
        <v>210</v>
      </c>
      <c r="B203" s="205">
        <f>SUM(B204:B209)</f>
        <v>0</v>
      </c>
      <c r="C203" s="205">
        <f>SUM(C204:C209)</f>
        <v>0</v>
      </c>
      <c r="D203" s="203" t="str">
        <f t="shared" si="3"/>
        <v/>
      </c>
      <c r="E203" s="201"/>
    </row>
    <row r="204" ht="20.1" hidden="1" customHeight="1" spans="1:5">
      <c r="A204" s="207" t="s">
        <v>90</v>
      </c>
      <c r="B204" s="206"/>
      <c r="C204" s="206"/>
      <c r="D204" s="203" t="str">
        <f t="shared" si="3"/>
        <v/>
      </c>
      <c r="E204" s="201"/>
    </row>
    <row r="205" ht="20.1" hidden="1" customHeight="1" spans="1:5">
      <c r="A205" s="207" t="s">
        <v>91</v>
      </c>
      <c r="B205" s="206"/>
      <c r="C205" s="206"/>
      <c r="D205" s="203" t="str">
        <f t="shared" si="3"/>
        <v/>
      </c>
      <c r="E205" s="201"/>
    </row>
    <row r="206" ht="20.1" hidden="1" customHeight="1" spans="1:5">
      <c r="A206" s="201" t="s">
        <v>92</v>
      </c>
      <c r="B206" s="206"/>
      <c r="C206" s="206"/>
      <c r="D206" s="203" t="str">
        <f t="shared" si="3"/>
        <v/>
      </c>
      <c r="E206" s="201"/>
    </row>
    <row r="207" ht="20.1" hidden="1" customHeight="1" spans="1:5">
      <c r="A207" s="204" t="s">
        <v>104</v>
      </c>
      <c r="B207" s="206"/>
      <c r="C207" s="206"/>
      <c r="D207" s="203" t="str">
        <f t="shared" si="3"/>
        <v/>
      </c>
      <c r="E207" s="201"/>
    </row>
    <row r="208" ht="20.1" hidden="1" customHeight="1" spans="1:5">
      <c r="A208" s="204" t="s">
        <v>99</v>
      </c>
      <c r="B208" s="206"/>
      <c r="C208" s="206"/>
      <c r="D208" s="203" t="str">
        <f t="shared" si="3"/>
        <v/>
      </c>
      <c r="E208" s="201"/>
    </row>
    <row r="209" ht="20.1" hidden="1" customHeight="1" spans="1:5">
      <c r="A209" s="204" t="s">
        <v>211</v>
      </c>
      <c r="B209" s="206"/>
      <c r="C209" s="206"/>
      <c r="D209" s="203" t="str">
        <f t="shared" si="3"/>
        <v/>
      </c>
      <c r="E209" s="201"/>
    </row>
    <row r="210" ht="20.1" customHeight="1" spans="1:5">
      <c r="A210" s="207" t="s">
        <v>212</v>
      </c>
      <c r="B210" s="205">
        <f>SUM(B211:B217)</f>
        <v>100</v>
      </c>
      <c r="C210" s="205">
        <f>SUM(C211:C217)</f>
        <v>93</v>
      </c>
      <c r="D210" s="203">
        <f t="shared" si="3"/>
        <v>93</v>
      </c>
      <c r="E210" s="201"/>
    </row>
    <row r="211" ht="20.1" customHeight="1" spans="1:5">
      <c r="A211" s="207" t="s">
        <v>90</v>
      </c>
      <c r="B211" s="206">
        <v>100</v>
      </c>
      <c r="C211" s="206">
        <v>23</v>
      </c>
      <c r="D211" s="203">
        <f t="shared" si="3"/>
        <v>23</v>
      </c>
      <c r="E211" s="208"/>
    </row>
    <row r="212" ht="20.1" hidden="1" customHeight="1" spans="1:5">
      <c r="A212" s="207" t="s">
        <v>91</v>
      </c>
      <c r="B212" s="206"/>
      <c r="C212" s="206"/>
      <c r="D212" s="203" t="str">
        <f t="shared" si="3"/>
        <v/>
      </c>
      <c r="E212" s="208"/>
    </row>
    <row r="213" ht="20.1" hidden="1" customHeight="1" spans="1:5">
      <c r="A213" s="204" t="s">
        <v>92</v>
      </c>
      <c r="B213" s="209"/>
      <c r="C213" s="209"/>
      <c r="D213" s="203" t="str">
        <f t="shared" si="3"/>
        <v/>
      </c>
      <c r="E213" s="208"/>
    </row>
    <row r="214" ht="20.1" hidden="1" customHeight="1" spans="1:5">
      <c r="A214" s="204" t="s">
        <v>213</v>
      </c>
      <c r="B214" s="209"/>
      <c r="C214" s="206"/>
      <c r="D214" s="203" t="str">
        <f t="shared" si="3"/>
        <v/>
      </c>
      <c r="E214" s="201"/>
    </row>
    <row r="215" ht="20.1" hidden="1" customHeight="1" spans="1:5">
      <c r="A215" s="204" t="s">
        <v>214</v>
      </c>
      <c r="B215" s="209"/>
      <c r="C215" s="206"/>
      <c r="D215" s="203" t="str">
        <f t="shared" si="3"/>
        <v/>
      </c>
      <c r="E215" s="201"/>
    </row>
    <row r="216" ht="20.1" hidden="1" customHeight="1" spans="1:5">
      <c r="A216" s="207" t="s">
        <v>99</v>
      </c>
      <c r="B216" s="206"/>
      <c r="C216" s="210"/>
      <c r="D216" s="203" t="str">
        <f t="shared" si="3"/>
        <v/>
      </c>
      <c r="E216" s="201"/>
    </row>
    <row r="217" ht="20.1" customHeight="1" spans="1:5">
      <c r="A217" s="207" t="s">
        <v>215</v>
      </c>
      <c r="B217" s="206"/>
      <c r="C217" s="210">
        <v>70</v>
      </c>
      <c r="D217" s="203" t="str">
        <f t="shared" si="3"/>
        <v/>
      </c>
      <c r="E217" s="201"/>
    </row>
    <row r="218" ht="20.1" customHeight="1" spans="1:5">
      <c r="A218" s="207" t="s">
        <v>216</v>
      </c>
      <c r="B218" s="202">
        <f>SUM(B219:B224)</f>
        <v>149</v>
      </c>
      <c r="C218" s="202">
        <f>SUM(C219:C224)</f>
        <v>121</v>
      </c>
      <c r="D218" s="203">
        <f t="shared" si="3"/>
        <v>81.2</v>
      </c>
      <c r="E218" s="201"/>
    </row>
    <row r="219" ht="20.1" customHeight="1" spans="1:5">
      <c r="A219" s="207" t="s">
        <v>90</v>
      </c>
      <c r="B219" s="210">
        <v>149</v>
      </c>
      <c r="C219" s="210">
        <v>121</v>
      </c>
      <c r="D219" s="203">
        <f t="shared" si="3"/>
        <v>81.2</v>
      </c>
      <c r="E219" s="201"/>
    </row>
    <row r="220" ht="19.5" hidden="1" customHeight="1" spans="1:5">
      <c r="A220" s="204" t="s">
        <v>91</v>
      </c>
      <c r="B220" s="210"/>
      <c r="C220" s="210"/>
      <c r="D220" s="203" t="str">
        <f t="shared" si="3"/>
        <v/>
      </c>
      <c r="E220" s="201"/>
    </row>
    <row r="221" ht="20.1" hidden="1" customHeight="1" spans="1:5">
      <c r="A221" s="204" t="s">
        <v>92</v>
      </c>
      <c r="B221" s="210"/>
      <c r="C221" s="210"/>
      <c r="D221" s="203" t="str">
        <f t="shared" si="3"/>
        <v/>
      </c>
      <c r="E221" s="201"/>
    </row>
    <row r="222" ht="20.1" hidden="1" customHeight="1" spans="1:5">
      <c r="A222" s="204" t="s">
        <v>217</v>
      </c>
      <c r="B222" s="210"/>
      <c r="C222" s="210"/>
      <c r="D222" s="203" t="str">
        <f t="shared" si="3"/>
        <v/>
      </c>
      <c r="E222" s="201"/>
    </row>
    <row r="223" ht="20.1" hidden="1" customHeight="1" spans="1:5">
      <c r="A223" s="207" t="s">
        <v>99</v>
      </c>
      <c r="B223" s="210"/>
      <c r="C223" s="210"/>
      <c r="D223" s="203" t="str">
        <f t="shared" si="3"/>
        <v/>
      </c>
      <c r="E223" s="201"/>
    </row>
    <row r="224" ht="20.1" hidden="1" customHeight="1" spans="1:5">
      <c r="A224" s="207" t="s">
        <v>218</v>
      </c>
      <c r="B224" s="210"/>
      <c r="C224" s="210"/>
      <c r="D224" s="203" t="str">
        <f t="shared" si="3"/>
        <v/>
      </c>
      <c r="E224" s="201"/>
    </row>
    <row r="225" ht="20.1" hidden="1" customHeight="1" spans="1:5">
      <c r="A225" s="207" t="s">
        <v>219</v>
      </c>
      <c r="B225" s="211">
        <f>SUM(B226:B230)</f>
        <v>0</v>
      </c>
      <c r="C225" s="211">
        <f>SUM(C226:C230)</f>
        <v>0</v>
      </c>
      <c r="D225" s="203" t="str">
        <f t="shared" si="3"/>
        <v/>
      </c>
      <c r="E225" s="201"/>
    </row>
    <row r="226" ht="20.1" hidden="1" customHeight="1" spans="1:5">
      <c r="A226" s="204" t="s">
        <v>90</v>
      </c>
      <c r="B226" s="210"/>
      <c r="C226" s="210"/>
      <c r="D226" s="203" t="str">
        <f t="shared" si="3"/>
        <v/>
      </c>
      <c r="E226" s="201"/>
    </row>
    <row r="227" ht="20.1" hidden="1" customHeight="1" spans="1:5">
      <c r="A227" s="204" t="s">
        <v>91</v>
      </c>
      <c r="B227" s="210"/>
      <c r="C227" s="210"/>
      <c r="D227" s="203" t="str">
        <f t="shared" si="3"/>
        <v/>
      </c>
      <c r="E227" s="201"/>
    </row>
    <row r="228" ht="20.1" hidden="1" customHeight="1" spans="1:5">
      <c r="A228" s="204" t="s">
        <v>92</v>
      </c>
      <c r="B228" s="210"/>
      <c r="C228" s="210"/>
      <c r="D228" s="203" t="str">
        <f t="shared" si="3"/>
        <v/>
      </c>
      <c r="E228" s="201"/>
    </row>
    <row r="229" ht="20.1" hidden="1" customHeight="1" spans="1:5">
      <c r="A229" s="207" t="s">
        <v>99</v>
      </c>
      <c r="B229" s="210"/>
      <c r="C229" s="210"/>
      <c r="D229" s="203" t="str">
        <f t="shared" si="3"/>
        <v/>
      </c>
      <c r="E229" s="201"/>
    </row>
    <row r="230" ht="20.1" hidden="1" customHeight="1" spans="1:5">
      <c r="A230" s="207" t="s">
        <v>220</v>
      </c>
      <c r="B230" s="210"/>
      <c r="C230" s="210"/>
      <c r="D230" s="203" t="str">
        <f t="shared" si="3"/>
        <v/>
      </c>
      <c r="E230" s="201"/>
    </row>
    <row r="231" ht="20.1" hidden="1" customHeight="1" spans="1:5">
      <c r="A231" s="207" t="s">
        <v>221</v>
      </c>
      <c r="B231" s="211">
        <f>SUM(B232:B236)</f>
        <v>0</v>
      </c>
      <c r="C231" s="211">
        <f>SUM(C232:C236)</f>
        <v>0</v>
      </c>
      <c r="D231" s="203" t="str">
        <f t="shared" si="3"/>
        <v/>
      </c>
      <c r="E231" s="201"/>
    </row>
    <row r="232" ht="20.1" hidden="1" customHeight="1" spans="1:5">
      <c r="A232" s="201" t="s">
        <v>90</v>
      </c>
      <c r="B232" s="206"/>
      <c r="C232" s="206"/>
      <c r="D232" s="203" t="str">
        <f t="shared" si="3"/>
        <v/>
      </c>
      <c r="E232" s="201"/>
    </row>
    <row r="233" ht="20.1" hidden="1" customHeight="1" spans="1:5">
      <c r="A233" s="204" t="s">
        <v>91</v>
      </c>
      <c r="B233" s="206"/>
      <c r="C233" s="206"/>
      <c r="D233" s="203" t="str">
        <f t="shared" si="3"/>
        <v/>
      </c>
      <c r="E233" s="201"/>
    </row>
    <row r="234" ht="20.1" hidden="1" customHeight="1" spans="1:5">
      <c r="A234" s="204" t="s">
        <v>92</v>
      </c>
      <c r="B234" s="206"/>
      <c r="C234" s="206"/>
      <c r="D234" s="203" t="str">
        <f t="shared" si="3"/>
        <v/>
      </c>
      <c r="E234" s="201"/>
    </row>
    <row r="235" ht="20.1" hidden="1" customHeight="1" spans="1:5">
      <c r="A235" s="204" t="s">
        <v>99</v>
      </c>
      <c r="B235" s="206"/>
      <c r="C235" s="206"/>
      <c r="D235" s="203" t="str">
        <f t="shared" si="3"/>
        <v/>
      </c>
      <c r="E235" s="201"/>
    </row>
    <row r="236" ht="20.1" hidden="1" customHeight="1" spans="1:5">
      <c r="A236" s="207" t="s">
        <v>222</v>
      </c>
      <c r="B236" s="206"/>
      <c r="C236" s="206"/>
      <c r="D236" s="203" t="str">
        <f t="shared" si="3"/>
        <v/>
      </c>
      <c r="E236" s="201"/>
    </row>
    <row r="237" ht="20.1" hidden="1" customHeight="1" spans="1:5">
      <c r="A237" s="207" t="s">
        <v>223</v>
      </c>
      <c r="B237" s="205">
        <f>SUM(B238:B242)</f>
        <v>0</v>
      </c>
      <c r="C237" s="205">
        <f>SUM(C238:C242)</f>
        <v>0</v>
      </c>
      <c r="D237" s="203" t="str">
        <f t="shared" si="3"/>
        <v/>
      </c>
      <c r="E237" s="201"/>
    </row>
    <row r="238" ht="20.1" hidden="1" customHeight="1" spans="1:5">
      <c r="A238" s="207" t="s">
        <v>90</v>
      </c>
      <c r="B238" s="206"/>
      <c r="C238" s="206"/>
      <c r="D238" s="203" t="str">
        <f t="shared" si="3"/>
        <v/>
      </c>
      <c r="E238" s="201"/>
    </row>
    <row r="239" ht="20.1" hidden="1" customHeight="1" spans="1:5">
      <c r="A239" s="204" t="s">
        <v>91</v>
      </c>
      <c r="B239" s="206"/>
      <c r="C239" s="206"/>
      <c r="D239" s="203" t="str">
        <f t="shared" si="3"/>
        <v/>
      </c>
      <c r="E239" s="201"/>
    </row>
    <row r="240" ht="20.1" hidden="1" customHeight="1" spans="1:5">
      <c r="A240" s="204" t="s">
        <v>92</v>
      </c>
      <c r="B240" s="206"/>
      <c r="C240" s="206"/>
      <c r="D240" s="203" t="str">
        <f t="shared" si="3"/>
        <v/>
      </c>
      <c r="E240" s="201"/>
    </row>
    <row r="241" ht="20.1" hidden="1" customHeight="1" spans="1:5">
      <c r="A241" s="204" t="s">
        <v>99</v>
      </c>
      <c r="B241" s="206"/>
      <c r="C241" s="206"/>
      <c r="D241" s="203" t="str">
        <f t="shared" si="3"/>
        <v/>
      </c>
      <c r="E241" s="201"/>
    </row>
    <row r="242" ht="20.1" hidden="1" customHeight="1" spans="1:5">
      <c r="A242" s="207" t="s">
        <v>224</v>
      </c>
      <c r="B242" s="206"/>
      <c r="C242" s="206"/>
      <c r="D242" s="203" t="str">
        <f t="shared" si="3"/>
        <v/>
      </c>
      <c r="E242" s="201"/>
    </row>
    <row r="243" ht="20.1" hidden="1" customHeight="1" spans="1:5">
      <c r="A243" s="207" t="s">
        <v>225</v>
      </c>
      <c r="B243" s="205">
        <f>SUM(B244:B248)</f>
        <v>0</v>
      </c>
      <c r="C243" s="205">
        <f>SUM(C244:C248)</f>
        <v>0</v>
      </c>
      <c r="D243" s="203" t="str">
        <f t="shared" si="3"/>
        <v/>
      </c>
      <c r="E243" s="201"/>
    </row>
    <row r="244" ht="20.1" hidden="1" customHeight="1" spans="1:5">
      <c r="A244" s="207" t="s">
        <v>90</v>
      </c>
      <c r="B244" s="206"/>
      <c r="C244" s="206"/>
      <c r="D244" s="203" t="str">
        <f t="shared" si="3"/>
        <v/>
      </c>
      <c r="E244" s="201"/>
    </row>
    <row r="245" ht="20.1" hidden="1" customHeight="1" spans="1:5">
      <c r="A245" s="201" t="s">
        <v>91</v>
      </c>
      <c r="B245" s="206"/>
      <c r="C245" s="206"/>
      <c r="D245" s="203" t="str">
        <f t="shared" si="3"/>
        <v/>
      </c>
      <c r="E245" s="201"/>
    </row>
    <row r="246" ht="20.1" hidden="1" customHeight="1" spans="1:5">
      <c r="A246" s="204" t="s">
        <v>92</v>
      </c>
      <c r="B246" s="206"/>
      <c r="C246" s="206"/>
      <c r="D246" s="203" t="str">
        <f t="shared" si="3"/>
        <v/>
      </c>
      <c r="E246" s="201"/>
    </row>
    <row r="247" ht="20.1" hidden="1" customHeight="1" spans="1:5">
      <c r="A247" s="204" t="s">
        <v>99</v>
      </c>
      <c r="B247" s="206"/>
      <c r="C247" s="206"/>
      <c r="D247" s="203" t="str">
        <f t="shared" si="3"/>
        <v/>
      </c>
      <c r="E247" s="201"/>
    </row>
    <row r="248" ht="20.1" hidden="1" customHeight="1" spans="1:5">
      <c r="A248" s="204" t="s">
        <v>226</v>
      </c>
      <c r="B248" s="206"/>
      <c r="C248" s="206"/>
      <c r="D248" s="203" t="str">
        <f t="shared" si="3"/>
        <v/>
      </c>
      <c r="E248" s="201"/>
    </row>
    <row r="249" ht="20.1" hidden="1" customHeight="1" spans="1:5">
      <c r="A249" s="207" t="s">
        <v>227</v>
      </c>
      <c r="B249" s="205">
        <f>SUM(B250:B254)</f>
        <v>0</v>
      </c>
      <c r="C249" s="205">
        <f>SUM(C250:C254)</f>
        <v>0</v>
      </c>
      <c r="D249" s="203" t="str">
        <f t="shared" si="3"/>
        <v/>
      </c>
      <c r="E249" s="201"/>
    </row>
    <row r="250" ht="20.1" hidden="1" customHeight="1" spans="1:5">
      <c r="A250" s="207" t="s">
        <v>90</v>
      </c>
      <c r="B250" s="206"/>
      <c r="C250" s="206"/>
      <c r="D250" s="203" t="str">
        <f t="shared" si="3"/>
        <v/>
      </c>
      <c r="E250" s="201"/>
    </row>
    <row r="251" ht="20.1" hidden="1" customHeight="1" spans="1:5">
      <c r="A251" s="207" t="s">
        <v>91</v>
      </c>
      <c r="B251" s="206"/>
      <c r="C251" s="206"/>
      <c r="D251" s="203" t="str">
        <f t="shared" si="3"/>
        <v/>
      </c>
      <c r="E251" s="201"/>
    </row>
    <row r="252" ht="20.1" hidden="1" customHeight="1" spans="1:5">
      <c r="A252" s="204" t="s">
        <v>92</v>
      </c>
      <c r="B252" s="206"/>
      <c r="C252" s="206"/>
      <c r="D252" s="203" t="str">
        <f t="shared" si="3"/>
        <v/>
      </c>
      <c r="E252" s="201"/>
    </row>
    <row r="253" ht="20.1" hidden="1" customHeight="1" spans="1:5">
      <c r="A253" s="204" t="s">
        <v>99</v>
      </c>
      <c r="B253" s="206"/>
      <c r="C253" s="206"/>
      <c r="D253" s="203" t="str">
        <f t="shared" si="3"/>
        <v/>
      </c>
      <c r="E253" s="201"/>
    </row>
    <row r="254" ht="20.1" hidden="1" customHeight="1" spans="1:5">
      <c r="A254" s="204" t="s">
        <v>228</v>
      </c>
      <c r="B254" s="206"/>
      <c r="C254" s="206"/>
      <c r="D254" s="203" t="str">
        <f t="shared" si="3"/>
        <v/>
      </c>
      <c r="E254" s="201"/>
    </row>
    <row r="255" ht="20.1" customHeight="1" spans="1:5">
      <c r="A255" s="207" t="s">
        <v>229</v>
      </c>
      <c r="B255" s="205">
        <f>SUM(B256:B257)</f>
        <v>0</v>
      </c>
      <c r="C255" s="205">
        <f>SUM(C256:C257)</f>
        <v>222</v>
      </c>
      <c r="D255" s="203" t="str">
        <f t="shared" si="3"/>
        <v/>
      </c>
      <c r="E255" s="201"/>
    </row>
    <row r="256" ht="20.1" hidden="1" customHeight="1" spans="1:5">
      <c r="A256" s="207" t="s">
        <v>230</v>
      </c>
      <c r="B256" s="206"/>
      <c r="C256" s="206"/>
      <c r="D256" s="203" t="str">
        <f t="shared" si="3"/>
        <v/>
      </c>
      <c r="E256" s="201"/>
    </row>
    <row r="257" ht="20.1" customHeight="1" spans="1:5">
      <c r="A257" s="207" t="s">
        <v>231</v>
      </c>
      <c r="B257" s="206"/>
      <c r="C257" s="206">
        <v>222</v>
      </c>
      <c r="D257" s="203" t="str">
        <f t="shared" si="3"/>
        <v/>
      </c>
      <c r="E257" s="201"/>
    </row>
    <row r="258" ht="20.1" hidden="1" customHeight="1" spans="1:5">
      <c r="A258" s="201" t="s">
        <v>232</v>
      </c>
      <c r="B258" s="205">
        <f>SUM(B259:B260)</f>
        <v>0</v>
      </c>
      <c r="C258" s="205">
        <f>SUM(C259:C260)</f>
        <v>0</v>
      </c>
      <c r="D258" s="203" t="str">
        <f t="shared" si="3"/>
        <v/>
      </c>
      <c r="E258" s="201"/>
    </row>
    <row r="259" ht="20.1" hidden="1" customHeight="1" spans="1:5">
      <c r="A259" s="204" t="s">
        <v>233</v>
      </c>
      <c r="B259" s="206"/>
      <c r="C259" s="206"/>
      <c r="D259" s="203" t="str">
        <f t="shared" si="3"/>
        <v/>
      </c>
      <c r="E259" s="201"/>
    </row>
    <row r="260" ht="20.1" hidden="1" customHeight="1" spans="1:5">
      <c r="A260" s="204" t="s">
        <v>234</v>
      </c>
      <c r="B260" s="206"/>
      <c r="C260" s="206"/>
      <c r="D260" s="203" t="str">
        <f t="shared" si="3"/>
        <v/>
      </c>
      <c r="E260" s="201"/>
    </row>
    <row r="261" ht="20.1" customHeight="1" spans="1:5">
      <c r="A261" s="201" t="s">
        <v>235</v>
      </c>
      <c r="B261" s="205">
        <f>SUM(B262,B272,)</f>
        <v>82</v>
      </c>
      <c r="C261" s="205">
        <f>SUM(C262,C272,)</f>
        <v>53</v>
      </c>
      <c r="D261" s="203">
        <f t="shared" ref="D261:D325" si="4">IF(B261=0,"",ROUND(C261/B261*100,1))</f>
        <v>64.6</v>
      </c>
      <c r="E261" s="201"/>
    </row>
    <row r="262" ht="20.1" customHeight="1" spans="1:5">
      <c r="A262" s="207" t="s">
        <v>236</v>
      </c>
      <c r="B262" s="205">
        <f>SUM(B263:B271)</f>
        <v>82</v>
      </c>
      <c r="C262" s="205">
        <f>SUM(C263:C271)</f>
        <v>53</v>
      </c>
      <c r="D262" s="203">
        <f t="shared" si="4"/>
        <v>64.6</v>
      </c>
      <c r="E262" s="201"/>
    </row>
    <row r="263" ht="20.1" hidden="1" customHeight="1" spans="1:5">
      <c r="A263" s="207" t="s">
        <v>237</v>
      </c>
      <c r="B263" s="206"/>
      <c r="C263" s="206"/>
      <c r="D263" s="203" t="str">
        <f t="shared" si="4"/>
        <v/>
      </c>
      <c r="E263" s="201"/>
    </row>
    <row r="264" ht="20.1" hidden="1" customHeight="1" spans="1:5">
      <c r="A264" s="204" t="s">
        <v>238</v>
      </c>
      <c r="B264" s="206"/>
      <c r="C264" s="206"/>
      <c r="D264" s="203" t="str">
        <f t="shared" si="4"/>
        <v/>
      </c>
      <c r="E264" s="201"/>
    </row>
    <row r="265" ht="20.1" customHeight="1" spans="1:5">
      <c r="A265" s="204" t="s">
        <v>239</v>
      </c>
      <c r="B265" s="206">
        <v>82</v>
      </c>
      <c r="C265" s="206">
        <v>53</v>
      </c>
      <c r="D265" s="203">
        <f t="shared" si="4"/>
        <v>64.6</v>
      </c>
      <c r="E265" s="201"/>
    </row>
    <row r="266" ht="20.1" hidden="1" customHeight="1" spans="1:5">
      <c r="A266" s="204" t="s">
        <v>240</v>
      </c>
      <c r="B266" s="206"/>
      <c r="C266" s="206"/>
      <c r="D266" s="203" t="str">
        <f t="shared" si="4"/>
        <v/>
      </c>
      <c r="E266" s="201"/>
    </row>
    <row r="267" ht="20.1" hidden="1" customHeight="1" spans="1:5">
      <c r="A267" s="207" t="s">
        <v>241</v>
      </c>
      <c r="B267" s="206"/>
      <c r="C267" s="206"/>
      <c r="D267" s="203" t="str">
        <f t="shared" si="4"/>
        <v/>
      </c>
      <c r="E267" s="201"/>
    </row>
    <row r="268" ht="20.1" hidden="1" customHeight="1" spans="1:5">
      <c r="A268" s="207" t="s">
        <v>242</v>
      </c>
      <c r="B268" s="206"/>
      <c r="C268" s="206"/>
      <c r="D268" s="203" t="str">
        <f t="shared" si="4"/>
        <v/>
      </c>
      <c r="E268" s="201"/>
    </row>
    <row r="269" ht="20.1" hidden="1" customHeight="1" spans="1:5">
      <c r="A269" s="207" t="s">
        <v>243</v>
      </c>
      <c r="B269" s="206"/>
      <c r="C269" s="206"/>
      <c r="D269" s="203" t="str">
        <f t="shared" si="4"/>
        <v/>
      </c>
      <c r="E269" s="201"/>
    </row>
    <row r="270" ht="20.1" hidden="1" customHeight="1" spans="1:5">
      <c r="A270" s="207" t="s">
        <v>244</v>
      </c>
      <c r="B270" s="206"/>
      <c r="C270" s="206"/>
      <c r="D270" s="203" t="str">
        <f t="shared" si="4"/>
        <v/>
      </c>
      <c r="E270" s="201"/>
    </row>
    <row r="271" ht="20.1" hidden="1" customHeight="1" spans="1:5">
      <c r="A271" s="207" t="s">
        <v>245</v>
      </c>
      <c r="B271" s="206"/>
      <c r="C271" s="206"/>
      <c r="D271" s="203" t="str">
        <f t="shared" si="4"/>
        <v/>
      </c>
      <c r="E271" s="201"/>
    </row>
    <row r="272" ht="20.1" hidden="1" customHeight="1" spans="1:5">
      <c r="A272" s="207" t="s">
        <v>246</v>
      </c>
      <c r="B272" s="206"/>
      <c r="C272" s="206"/>
      <c r="D272" s="203" t="str">
        <f t="shared" si="4"/>
        <v/>
      </c>
      <c r="E272" s="201"/>
    </row>
    <row r="273" ht="20.1" customHeight="1" spans="1:5">
      <c r="A273" s="201" t="s">
        <v>247</v>
      </c>
      <c r="B273" s="205">
        <f>SUM(B274,B284,B306,B313,B325,B334,B348,B357,B366,B374,B382,B391,)</f>
        <v>371</v>
      </c>
      <c r="C273" s="205">
        <f>SUM(C274,C284,C306,C313,C325,C334,C348,C357,C366,C374,C382,C391,)</f>
        <v>398</v>
      </c>
      <c r="D273" s="203">
        <f t="shared" si="4"/>
        <v>107.3</v>
      </c>
      <c r="E273" s="201"/>
    </row>
    <row r="274" ht="20.1" customHeight="1" spans="1:5">
      <c r="A274" s="204" t="s">
        <v>248</v>
      </c>
      <c r="B274" s="205">
        <f>SUM(B275:B283)</f>
        <v>0</v>
      </c>
      <c r="C274" s="205">
        <f>SUM(C275:C283)</f>
        <v>0</v>
      </c>
      <c r="D274" s="203" t="str">
        <f t="shared" si="4"/>
        <v/>
      </c>
      <c r="E274" s="201"/>
    </row>
    <row r="275" ht="20.1" hidden="1" customHeight="1" spans="1:5">
      <c r="A275" s="204" t="s">
        <v>249</v>
      </c>
      <c r="B275" s="206"/>
      <c r="C275" s="206"/>
      <c r="D275" s="203" t="str">
        <f t="shared" si="4"/>
        <v/>
      </c>
      <c r="E275" s="201"/>
    </row>
    <row r="276" ht="20.1" hidden="1" customHeight="1" spans="1:5">
      <c r="A276" s="204" t="s">
        <v>250</v>
      </c>
      <c r="B276" s="206"/>
      <c r="C276" s="206"/>
      <c r="D276" s="203" t="str">
        <f t="shared" si="4"/>
        <v/>
      </c>
      <c r="E276" s="201"/>
    </row>
    <row r="277" ht="20.1" hidden="1" customHeight="1" spans="1:5">
      <c r="A277" s="207" t="s">
        <v>251</v>
      </c>
      <c r="B277" s="206"/>
      <c r="C277" s="206"/>
      <c r="D277" s="203" t="str">
        <f t="shared" si="4"/>
        <v/>
      </c>
      <c r="E277" s="201"/>
    </row>
    <row r="278" ht="20.1" hidden="1" customHeight="1" spans="1:5">
      <c r="A278" s="207" t="s">
        <v>252</v>
      </c>
      <c r="B278" s="206"/>
      <c r="C278" s="206"/>
      <c r="D278" s="203" t="str">
        <f t="shared" si="4"/>
        <v/>
      </c>
      <c r="E278" s="201"/>
    </row>
    <row r="279" ht="20.1" hidden="1" customHeight="1" spans="1:5">
      <c r="A279" s="207" t="s">
        <v>253</v>
      </c>
      <c r="B279" s="206"/>
      <c r="C279" s="206"/>
      <c r="D279" s="203" t="str">
        <f t="shared" si="4"/>
        <v/>
      </c>
      <c r="E279" s="201"/>
    </row>
    <row r="280" ht="20.1" hidden="1" customHeight="1" spans="1:5">
      <c r="A280" s="204" t="s">
        <v>254</v>
      </c>
      <c r="B280" s="206"/>
      <c r="C280" s="206"/>
      <c r="D280" s="203" t="str">
        <f t="shared" si="4"/>
        <v/>
      </c>
      <c r="E280" s="201"/>
    </row>
    <row r="281" ht="20.1" hidden="1" customHeight="1" spans="1:5">
      <c r="A281" s="204" t="s">
        <v>255</v>
      </c>
      <c r="B281" s="206"/>
      <c r="C281" s="206"/>
      <c r="D281" s="203" t="str">
        <f t="shared" si="4"/>
        <v/>
      </c>
      <c r="E281" s="201"/>
    </row>
    <row r="282" ht="20.1" hidden="1" customHeight="1" spans="1:5">
      <c r="A282" s="204" t="s">
        <v>256</v>
      </c>
      <c r="B282" s="206"/>
      <c r="C282" s="206"/>
      <c r="D282" s="203" t="str">
        <f t="shared" si="4"/>
        <v/>
      </c>
      <c r="E282" s="201"/>
    </row>
    <row r="283" ht="20.1" hidden="1" customHeight="1" spans="1:5">
      <c r="A283" s="207" t="s">
        <v>257</v>
      </c>
      <c r="B283" s="206"/>
      <c r="C283" s="206"/>
      <c r="D283" s="203" t="str">
        <f t="shared" si="4"/>
        <v/>
      </c>
      <c r="E283" s="201"/>
    </row>
    <row r="284" ht="20.1" customHeight="1" spans="1:5">
      <c r="A284" s="207" t="s">
        <v>258</v>
      </c>
      <c r="B284" s="205">
        <f>SUM(B285:B305)</f>
        <v>371</v>
      </c>
      <c r="C284" s="205">
        <f>SUM(C285:C305)</f>
        <v>398</v>
      </c>
      <c r="D284" s="203">
        <f t="shared" si="4"/>
        <v>107.3</v>
      </c>
      <c r="E284" s="201"/>
    </row>
    <row r="285" ht="20.1" customHeight="1" spans="1:5">
      <c r="A285" s="207" t="s">
        <v>90</v>
      </c>
      <c r="B285" s="206">
        <v>371</v>
      </c>
      <c r="C285" s="206">
        <v>398</v>
      </c>
      <c r="D285" s="203">
        <f t="shared" si="4"/>
        <v>107.3</v>
      </c>
      <c r="E285" s="201"/>
    </row>
    <row r="286" ht="20.1" hidden="1" customHeight="1" spans="1:5">
      <c r="A286" s="201" t="s">
        <v>91</v>
      </c>
      <c r="B286" s="206"/>
      <c r="C286" s="206"/>
      <c r="D286" s="203" t="str">
        <f t="shared" si="4"/>
        <v/>
      </c>
      <c r="E286" s="201"/>
    </row>
    <row r="287" ht="20.1" hidden="1" customHeight="1" spans="1:5">
      <c r="A287" s="204" t="s">
        <v>92</v>
      </c>
      <c r="B287" s="206"/>
      <c r="C287" s="206"/>
      <c r="D287" s="203" t="str">
        <f t="shared" si="4"/>
        <v/>
      </c>
      <c r="E287" s="201"/>
    </row>
    <row r="288" ht="20.1" hidden="1" customHeight="1" spans="1:5">
      <c r="A288" s="204" t="s">
        <v>259</v>
      </c>
      <c r="B288" s="206"/>
      <c r="C288" s="206"/>
      <c r="D288" s="203" t="str">
        <f t="shared" si="4"/>
        <v/>
      </c>
      <c r="E288" s="201"/>
    </row>
    <row r="289" ht="20.1" hidden="1" customHeight="1" spans="1:5">
      <c r="A289" s="204" t="s">
        <v>260</v>
      </c>
      <c r="B289" s="206"/>
      <c r="C289" s="206"/>
      <c r="D289" s="203" t="str">
        <f t="shared" si="4"/>
        <v/>
      </c>
      <c r="E289" s="201"/>
    </row>
    <row r="290" ht="20.1" hidden="1" customHeight="1" spans="1:5">
      <c r="A290" s="207" t="s">
        <v>261</v>
      </c>
      <c r="B290" s="206"/>
      <c r="C290" s="206"/>
      <c r="D290" s="203" t="str">
        <f t="shared" si="4"/>
        <v/>
      </c>
      <c r="E290" s="201"/>
    </row>
    <row r="291" ht="20.1" hidden="1" customHeight="1" spans="1:5">
      <c r="A291" s="207" t="s">
        <v>262</v>
      </c>
      <c r="B291" s="206"/>
      <c r="C291" s="206"/>
      <c r="D291" s="203" t="str">
        <f t="shared" si="4"/>
        <v/>
      </c>
      <c r="E291" s="201"/>
    </row>
    <row r="292" ht="20.1" hidden="1" customHeight="1" spans="1:5">
      <c r="A292" s="207" t="s">
        <v>263</v>
      </c>
      <c r="B292" s="206"/>
      <c r="C292" s="206"/>
      <c r="D292" s="203" t="str">
        <f t="shared" si="4"/>
        <v/>
      </c>
      <c r="E292" s="201"/>
    </row>
    <row r="293" ht="20.1" hidden="1" customHeight="1" spans="1:5">
      <c r="A293" s="204" t="s">
        <v>264</v>
      </c>
      <c r="B293" s="206"/>
      <c r="C293" s="206"/>
      <c r="D293" s="203" t="str">
        <f t="shared" si="4"/>
        <v/>
      </c>
      <c r="E293" s="201"/>
    </row>
    <row r="294" ht="20.1" hidden="1" customHeight="1" spans="1:5">
      <c r="A294" s="204" t="s">
        <v>265</v>
      </c>
      <c r="B294" s="206"/>
      <c r="C294" s="206"/>
      <c r="D294" s="203" t="str">
        <f t="shared" si="4"/>
        <v/>
      </c>
      <c r="E294" s="201"/>
    </row>
    <row r="295" ht="20.1" hidden="1" customHeight="1" spans="1:5">
      <c r="A295" s="204" t="s">
        <v>266</v>
      </c>
      <c r="B295" s="206"/>
      <c r="C295" s="206"/>
      <c r="D295" s="203" t="str">
        <f t="shared" si="4"/>
        <v/>
      </c>
      <c r="E295" s="201"/>
    </row>
    <row r="296" ht="20.1" hidden="1" customHeight="1" spans="1:5">
      <c r="A296" s="207" t="s">
        <v>267</v>
      </c>
      <c r="B296" s="206"/>
      <c r="C296" s="206"/>
      <c r="D296" s="203" t="str">
        <f t="shared" si="4"/>
        <v/>
      </c>
      <c r="E296" s="201"/>
    </row>
    <row r="297" ht="20.1" hidden="1" customHeight="1" spans="1:5">
      <c r="A297" s="207" t="s">
        <v>268</v>
      </c>
      <c r="B297" s="206"/>
      <c r="C297" s="206"/>
      <c r="D297" s="203" t="str">
        <f t="shared" si="4"/>
        <v/>
      </c>
      <c r="E297" s="201"/>
    </row>
    <row r="298" ht="20.1" hidden="1" customHeight="1" spans="1:5">
      <c r="A298" s="207" t="s">
        <v>269</v>
      </c>
      <c r="B298" s="206"/>
      <c r="C298" s="206"/>
      <c r="D298" s="203" t="str">
        <f t="shared" si="4"/>
        <v/>
      </c>
      <c r="E298" s="201"/>
    </row>
    <row r="299" ht="20.1" hidden="1" customHeight="1" spans="1:5">
      <c r="A299" s="201" t="s">
        <v>270</v>
      </c>
      <c r="B299" s="206"/>
      <c r="C299" s="206"/>
      <c r="D299" s="203" t="str">
        <f t="shared" si="4"/>
        <v/>
      </c>
      <c r="E299" s="201"/>
    </row>
    <row r="300" ht="20.1" hidden="1" customHeight="1" spans="1:5">
      <c r="A300" s="204" t="s">
        <v>271</v>
      </c>
      <c r="B300" s="206"/>
      <c r="C300" s="206"/>
      <c r="D300" s="203" t="str">
        <f t="shared" si="4"/>
        <v/>
      </c>
      <c r="E300" s="201"/>
    </row>
    <row r="301" ht="20.1" hidden="1" customHeight="1" spans="1:5">
      <c r="A301" s="204" t="s">
        <v>272</v>
      </c>
      <c r="B301" s="206"/>
      <c r="C301" s="206"/>
      <c r="D301" s="203" t="str">
        <f t="shared" si="4"/>
        <v/>
      </c>
      <c r="E301" s="201"/>
    </row>
    <row r="302" ht="20.1" hidden="1" customHeight="1" spans="1:5">
      <c r="A302" s="204" t="s">
        <v>273</v>
      </c>
      <c r="B302" s="206"/>
      <c r="C302" s="206"/>
      <c r="D302" s="203" t="str">
        <f t="shared" si="4"/>
        <v/>
      </c>
      <c r="E302" s="201"/>
    </row>
    <row r="303" ht="20.1" hidden="1" customHeight="1" spans="1:5">
      <c r="A303" s="207" t="s">
        <v>133</v>
      </c>
      <c r="B303" s="206"/>
      <c r="C303" s="206"/>
      <c r="D303" s="203" t="str">
        <f t="shared" si="4"/>
        <v/>
      </c>
      <c r="E303" s="201"/>
    </row>
    <row r="304" ht="20.1" hidden="1" customHeight="1" spans="1:5">
      <c r="A304" s="207" t="s">
        <v>99</v>
      </c>
      <c r="B304" s="206"/>
      <c r="C304" s="206"/>
      <c r="D304" s="203" t="str">
        <f t="shared" si="4"/>
        <v/>
      </c>
      <c r="E304" s="201"/>
    </row>
    <row r="305" ht="20.1" hidden="1" customHeight="1" spans="1:5">
      <c r="A305" s="207" t="s">
        <v>274</v>
      </c>
      <c r="B305" s="206"/>
      <c r="C305" s="206"/>
      <c r="D305" s="203" t="str">
        <f t="shared" si="4"/>
        <v/>
      </c>
      <c r="E305" s="201"/>
    </row>
    <row r="306" ht="20.1" hidden="1" customHeight="1" spans="1:5">
      <c r="A306" s="204" t="s">
        <v>275</v>
      </c>
      <c r="B306" s="205">
        <f>SUM(B307:B312)</f>
        <v>0</v>
      </c>
      <c r="C306" s="205">
        <f>SUM(C307:C312)</f>
        <v>0</v>
      </c>
      <c r="D306" s="203" t="str">
        <f t="shared" si="4"/>
        <v/>
      </c>
      <c r="E306" s="201"/>
    </row>
    <row r="307" ht="20.1" hidden="1" customHeight="1" spans="1:5">
      <c r="A307" s="204" t="s">
        <v>90</v>
      </c>
      <c r="B307" s="206"/>
      <c r="C307" s="206"/>
      <c r="D307" s="203" t="str">
        <f t="shared" si="4"/>
        <v/>
      </c>
      <c r="E307" s="201"/>
    </row>
    <row r="308" ht="20.1" hidden="1" customHeight="1" spans="1:5">
      <c r="A308" s="204" t="s">
        <v>91</v>
      </c>
      <c r="B308" s="206"/>
      <c r="C308" s="206"/>
      <c r="D308" s="203" t="str">
        <f t="shared" si="4"/>
        <v/>
      </c>
      <c r="E308" s="201"/>
    </row>
    <row r="309" ht="20.1" hidden="1" customHeight="1" spans="1:5">
      <c r="A309" s="207" t="s">
        <v>92</v>
      </c>
      <c r="B309" s="206"/>
      <c r="C309" s="206"/>
      <c r="D309" s="203" t="str">
        <f t="shared" si="4"/>
        <v/>
      </c>
      <c r="E309" s="201"/>
    </row>
    <row r="310" ht="20.1" hidden="1" customHeight="1" spans="1:5">
      <c r="A310" s="207" t="s">
        <v>276</v>
      </c>
      <c r="B310" s="206"/>
      <c r="C310" s="206"/>
      <c r="D310" s="203" t="str">
        <f t="shared" si="4"/>
        <v/>
      </c>
      <c r="E310" s="201"/>
    </row>
    <row r="311" ht="20.1" hidden="1" customHeight="1" spans="1:5">
      <c r="A311" s="207" t="s">
        <v>99</v>
      </c>
      <c r="B311" s="206"/>
      <c r="C311" s="206"/>
      <c r="D311" s="203" t="str">
        <f t="shared" si="4"/>
        <v/>
      </c>
      <c r="E311" s="201"/>
    </row>
    <row r="312" ht="20.1" hidden="1" customHeight="1" spans="1:5">
      <c r="A312" s="201" t="s">
        <v>277</v>
      </c>
      <c r="B312" s="206"/>
      <c r="C312" s="206"/>
      <c r="D312" s="203" t="str">
        <f t="shared" si="4"/>
        <v/>
      </c>
      <c r="E312" s="201"/>
    </row>
    <row r="313" ht="20.1" hidden="1" customHeight="1" spans="1:5">
      <c r="A313" s="204" t="s">
        <v>278</v>
      </c>
      <c r="B313" s="205">
        <f>SUM(B314:B324)</f>
        <v>0</v>
      </c>
      <c r="C313" s="205">
        <f>SUM(C314:C324)</f>
        <v>0</v>
      </c>
      <c r="D313" s="203" t="str">
        <f t="shared" si="4"/>
        <v/>
      </c>
      <c r="E313" s="201"/>
    </row>
    <row r="314" ht="20.1" hidden="1" customHeight="1" spans="1:5">
      <c r="A314" s="204" t="s">
        <v>90</v>
      </c>
      <c r="B314" s="206"/>
      <c r="C314" s="206"/>
      <c r="D314" s="203" t="str">
        <f t="shared" si="4"/>
        <v/>
      </c>
      <c r="E314" s="201"/>
    </row>
    <row r="315" ht="20.1" hidden="1" customHeight="1" spans="1:5">
      <c r="A315" s="204" t="s">
        <v>91</v>
      </c>
      <c r="B315" s="206"/>
      <c r="C315" s="206"/>
      <c r="D315" s="203" t="str">
        <f t="shared" si="4"/>
        <v/>
      </c>
      <c r="E315" s="201"/>
    </row>
    <row r="316" ht="20.1" hidden="1" customHeight="1" spans="1:5">
      <c r="A316" s="207" t="s">
        <v>92</v>
      </c>
      <c r="B316" s="206"/>
      <c r="C316" s="206"/>
      <c r="D316" s="203" t="str">
        <f t="shared" si="4"/>
        <v/>
      </c>
      <c r="E316" s="201"/>
    </row>
    <row r="317" ht="20.1" hidden="1" customHeight="1" spans="1:5">
      <c r="A317" s="207" t="s">
        <v>279</v>
      </c>
      <c r="B317" s="206"/>
      <c r="C317" s="206"/>
      <c r="D317" s="203" t="str">
        <f t="shared" si="4"/>
        <v/>
      </c>
      <c r="E317" s="201"/>
    </row>
    <row r="318" ht="20.1" hidden="1" customHeight="1" spans="1:5">
      <c r="A318" s="207" t="s">
        <v>280</v>
      </c>
      <c r="B318" s="206"/>
      <c r="C318" s="206"/>
      <c r="D318" s="203" t="str">
        <f t="shared" si="4"/>
        <v/>
      </c>
      <c r="E318" s="201"/>
    </row>
    <row r="319" ht="20.1" hidden="1" customHeight="1" spans="1:5">
      <c r="A319" s="204" t="s">
        <v>281</v>
      </c>
      <c r="B319" s="206"/>
      <c r="C319" s="206"/>
      <c r="D319" s="203" t="str">
        <f t="shared" si="4"/>
        <v/>
      </c>
      <c r="E319" s="201"/>
    </row>
    <row r="320" ht="20.1" hidden="1" customHeight="1" spans="1:5">
      <c r="A320" s="204" t="s">
        <v>282</v>
      </c>
      <c r="B320" s="206"/>
      <c r="C320" s="206"/>
      <c r="D320" s="203" t="str">
        <f t="shared" si="4"/>
        <v/>
      </c>
      <c r="E320" s="201"/>
    </row>
    <row r="321" ht="20.1" hidden="1" customHeight="1" spans="1:5">
      <c r="A321" s="204" t="s">
        <v>283</v>
      </c>
      <c r="B321" s="206"/>
      <c r="C321" s="206"/>
      <c r="D321" s="203" t="str">
        <f t="shared" si="4"/>
        <v/>
      </c>
      <c r="E321" s="201"/>
    </row>
    <row r="322" ht="20.1" hidden="1" customHeight="1" spans="1:5">
      <c r="A322" s="207" t="s">
        <v>284</v>
      </c>
      <c r="B322" s="206"/>
      <c r="C322" s="206"/>
      <c r="D322" s="203" t="str">
        <f t="shared" si="4"/>
        <v/>
      </c>
      <c r="E322" s="201"/>
    </row>
    <row r="323" ht="20.1" hidden="1" customHeight="1" spans="1:5">
      <c r="A323" s="207" t="s">
        <v>99</v>
      </c>
      <c r="B323" s="206"/>
      <c r="C323" s="206"/>
      <c r="D323" s="203" t="str">
        <f t="shared" si="4"/>
        <v/>
      </c>
      <c r="E323" s="201"/>
    </row>
    <row r="324" ht="20.1" hidden="1" customHeight="1" spans="1:5">
      <c r="A324" s="207" t="s">
        <v>285</v>
      </c>
      <c r="B324" s="206"/>
      <c r="C324" s="206"/>
      <c r="D324" s="203" t="str">
        <f t="shared" si="4"/>
        <v/>
      </c>
      <c r="E324" s="201"/>
    </row>
    <row r="325" ht="20.1" hidden="1" customHeight="1" spans="1:5">
      <c r="A325" s="201" t="s">
        <v>286</v>
      </c>
      <c r="B325" s="205">
        <f>SUM(B326:B333)</f>
        <v>0</v>
      </c>
      <c r="C325" s="205">
        <f>SUM(C326:C333)</f>
        <v>0</v>
      </c>
      <c r="D325" s="203" t="str">
        <f t="shared" si="4"/>
        <v/>
      </c>
      <c r="E325" s="201"/>
    </row>
    <row r="326" ht="20.1" hidden="1" customHeight="1" spans="1:5">
      <c r="A326" s="204" t="s">
        <v>90</v>
      </c>
      <c r="B326" s="206"/>
      <c r="C326" s="206"/>
      <c r="D326" s="203" t="str">
        <f t="shared" ref="D326:D389" si="5">IF(B326=0,"",ROUND(C326/B326*100,1))</f>
        <v/>
      </c>
      <c r="E326" s="201"/>
    </row>
    <row r="327" ht="20.1" hidden="1" customHeight="1" spans="1:5">
      <c r="A327" s="204" t="s">
        <v>91</v>
      </c>
      <c r="B327" s="206"/>
      <c r="C327" s="206"/>
      <c r="D327" s="203" t="str">
        <f t="shared" si="5"/>
        <v/>
      </c>
      <c r="E327" s="201"/>
    </row>
    <row r="328" ht="20.1" hidden="1" customHeight="1" spans="1:5">
      <c r="A328" s="204" t="s">
        <v>92</v>
      </c>
      <c r="B328" s="206"/>
      <c r="C328" s="206"/>
      <c r="D328" s="203" t="str">
        <f t="shared" si="5"/>
        <v/>
      </c>
      <c r="E328" s="201"/>
    </row>
    <row r="329" ht="20.1" hidden="1" customHeight="1" spans="1:5">
      <c r="A329" s="207" t="s">
        <v>287</v>
      </c>
      <c r="B329" s="206"/>
      <c r="C329" s="206"/>
      <c r="D329" s="203" t="str">
        <f t="shared" si="5"/>
        <v/>
      </c>
      <c r="E329" s="201"/>
    </row>
    <row r="330" ht="20.1" hidden="1" customHeight="1" spans="1:5">
      <c r="A330" s="207" t="s">
        <v>288</v>
      </c>
      <c r="B330" s="206"/>
      <c r="C330" s="206"/>
      <c r="D330" s="203" t="str">
        <f t="shared" si="5"/>
        <v/>
      </c>
      <c r="E330" s="201"/>
    </row>
    <row r="331" ht="20.1" hidden="1" customHeight="1" spans="1:5">
      <c r="A331" s="207" t="s">
        <v>289</v>
      </c>
      <c r="B331" s="206"/>
      <c r="C331" s="206"/>
      <c r="D331" s="203" t="str">
        <f t="shared" si="5"/>
        <v/>
      </c>
      <c r="E331" s="201"/>
    </row>
    <row r="332" ht="20.1" hidden="1" customHeight="1" spans="1:5">
      <c r="A332" s="204" t="s">
        <v>99</v>
      </c>
      <c r="B332" s="206"/>
      <c r="C332" s="206"/>
      <c r="D332" s="203" t="str">
        <f t="shared" si="5"/>
        <v/>
      </c>
      <c r="E332" s="201"/>
    </row>
    <row r="333" ht="20.1" hidden="1" customHeight="1" spans="1:5">
      <c r="A333" s="204" t="s">
        <v>290</v>
      </c>
      <c r="B333" s="206"/>
      <c r="C333" s="206"/>
      <c r="D333" s="203" t="str">
        <f t="shared" si="5"/>
        <v/>
      </c>
      <c r="E333" s="201"/>
    </row>
    <row r="334" ht="20.1" hidden="1" customHeight="1" spans="1:5">
      <c r="A334" s="204" t="s">
        <v>291</v>
      </c>
      <c r="B334" s="205">
        <f>SUM(B335:B347)</f>
        <v>0</v>
      </c>
      <c r="C334" s="205">
        <f>SUM(C335:C347)</f>
        <v>0</v>
      </c>
      <c r="D334" s="203" t="str">
        <f t="shared" si="5"/>
        <v/>
      </c>
      <c r="E334" s="201"/>
    </row>
    <row r="335" ht="20.1" hidden="1" customHeight="1" spans="1:5">
      <c r="A335" s="207" t="s">
        <v>90</v>
      </c>
      <c r="B335" s="206"/>
      <c r="C335" s="206"/>
      <c r="D335" s="203" t="str">
        <f t="shared" si="5"/>
        <v/>
      </c>
      <c r="E335" s="201"/>
    </row>
    <row r="336" ht="20.1" hidden="1" customHeight="1" spans="1:5">
      <c r="A336" s="207" t="s">
        <v>91</v>
      </c>
      <c r="B336" s="206"/>
      <c r="C336" s="206"/>
      <c r="D336" s="203" t="str">
        <f t="shared" si="5"/>
        <v/>
      </c>
      <c r="E336" s="201"/>
    </row>
    <row r="337" ht="20.1" hidden="1" customHeight="1" spans="1:5">
      <c r="A337" s="207" t="s">
        <v>92</v>
      </c>
      <c r="B337" s="206"/>
      <c r="C337" s="206"/>
      <c r="D337" s="203" t="str">
        <f t="shared" si="5"/>
        <v/>
      </c>
      <c r="E337" s="201"/>
    </row>
    <row r="338" ht="20.1" hidden="1" customHeight="1" spans="1:5">
      <c r="A338" s="201" t="s">
        <v>292</v>
      </c>
      <c r="B338" s="206"/>
      <c r="C338" s="206"/>
      <c r="D338" s="203" t="str">
        <f t="shared" si="5"/>
        <v/>
      </c>
      <c r="E338" s="201"/>
    </row>
    <row r="339" ht="20.1" hidden="1" customHeight="1" spans="1:5">
      <c r="A339" s="204" t="s">
        <v>293</v>
      </c>
      <c r="B339" s="206"/>
      <c r="C339" s="206"/>
      <c r="D339" s="203" t="str">
        <f t="shared" si="5"/>
        <v/>
      </c>
      <c r="E339" s="201"/>
    </row>
    <row r="340" ht="20.1" hidden="1" customHeight="1" spans="1:5">
      <c r="A340" s="204" t="s">
        <v>294</v>
      </c>
      <c r="B340" s="206"/>
      <c r="C340" s="206"/>
      <c r="D340" s="203" t="str">
        <f t="shared" si="5"/>
        <v/>
      </c>
      <c r="E340" s="201"/>
    </row>
    <row r="341" ht="20.1" hidden="1" customHeight="1" spans="1:5">
      <c r="A341" s="204" t="s">
        <v>295</v>
      </c>
      <c r="B341" s="206"/>
      <c r="C341" s="206"/>
      <c r="D341" s="203" t="str">
        <f t="shared" si="5"/>
        <v/>
      </c>
      <c r="E341" s="201"/>
    </row>
    <row r="342" ht="20.1" hidden="1" customHeight="1" spans="1:5">
      <c r="A342" s="207" t="s">
        <v>296</v>
      </c>
      <c r="B342" s="206"/>
      <c r="C342" s="206"/>
      <c r="D342" s="203" t="str">
        <f t="shared" si="5"/>
        <v/>
      </c>
      <c r="E342" s="201"/>
    </row>
    <row r="343" ht="20.1" hidden="1" customHeight="1" spans="1:5">
      <c r="A343" s="207" t="s">
        <v>297</v>
      </c>
      <c r="B343" s="206"/>
      <c r="C343" s="206"/>
      <c r="D343" s="203" t="str">
        <f t="shared" si="5"/>
        <v/>
      </c>
      <c r="E343" s="201"/>
    </row>
    <row r="344" ht="20.1" hidden="1" customHeight="1" spans="1:5">
      <c r="A344" s="207" t="s">
        <v>298</v>
      </c>
      <c r="B344" s="206"/>
      <c r="C344" s="206"/>
      <c r="D344" s="203" t="str">
        <f t="shared" si="5"/>
        <v/>
      </c>
      <c r="E344" s="201"/>
    </row>
    <row r="345" ht="20.1" hidden="1" customHeight="1" spans="1:5">
      <c r="A345" s="207" t="s">
        <v>299</v>
      </c>
      <c r="B345" s="206"/>
      <c r="C345" s="206"/>
      <c r="D345" s="203" t="str">
        <f t="shared" si="5"/>
        <v/>
      </c>
      <c r="E345" s="201"/>
    </row>
    <row r="346" ht="20.1" hidden="1" customHeight="1" spans="1:5">
      <c r="A346" s="207" t="s">
        <v>99</v>
      </c>
      <c r="B346" s="206"/>
      <c r="C346" s="206"/>
      <c r="D346" s="203" t="str">
        <f t="shared" si="5"/>
        <v/>
      </c>
      <c r="E346" s="201"/>
    </row>
    <row r="347" ht="20.1" hidden="1" customHeight="1" spans="1:5">
      <c r="A347" s="204" t="s">
        <v>300</v>
      </c>
      <c r="B347" s="206"/>
      <c r="C347" s="206"/>
      <c r="D347" s="203" t="str">
        <f t="shared" si="5"/>
        <v/>
      </c>
      <c r="E347" s="201"/>
    </row>
    <row r="348" ht="20.1" hidden="1" customHeight="1" spans="1:5">
      <c r="A348" s="204" t="s">
        <v>301</v>
      </c>
      <c r="B348" s="205">
        <f>SUM(B349:B356)</f>
        <v>0</v>
      </c>
      <c r="C348" s="205">
        <f>SUM(C349:C356)</f>
        <v>0</v>
      </c>
      <c r="D348" s="203" t="str">
        <f t="shared" si="5"/>
        <v/>
      </c>
      <c r="E348" s="201"/>
    </row>
    <row r="349" ht="20.1" hidden="1" customHeight="1" spans="1:5">
      <c r="A349" s="204" t="s">
        <v>90</v>
      </c>
      <c r="B349" s="206"/>
      <c r="C349" s="206"/>
      <c r="D349" s="203" t="str">
        <f t="shared" si="5"/>
        <v/>
      </c>
      <c r="E349" s="201"/>
    </row>
    <row r="350" ht="20.1" hidden="1" customHeight="1" spans="1:5">
      <c r="A350" s="207" t="s">
        <v>91</v>
      </c>
      <c r="B350" s="206"/>
      <c r="C350" s="206"/>
      <c r="D350" s="203" t="str">
        <f t="shared" si="5"/>
        <v/>
      </c>
      <c r="E350" s="201"/>
    </row>
    <row r="351" ht="20.1" hidden="1" customHeight="1" spans="1:5">
      <c r="A351" s="207" t="s">
        <v>92</v>
      </c>
      <c r="B351" s="206"/>
      <c r="C351" s="206"/>
      <c r="D351" s="203" t="str">
        <f t="shared" si="5"/>
        <v/>
      </c>
      <c r="E351" s="201"/>
    </row>
    <row r="352" ht="20.1" hidden="1" customHeight="1" spans="1:5">
      <c r="A352" s="207" t="s">
        <v>302</v>
      </c>
      <c r="B352" s="206"/>
      <c r="C352" s="206"/>
      <c r="D352" s="203" t="str">
        <f t="shared" si="5"/>
        <v/>
      </c>
      <c r="E352" s="201"/>
    </row>
    <row r="353" ht="20.1" hidden="1" customHeight="1" spans="1:5">
      <c r="A353" s="201" t="s">
        <v>303</v>
      </c>
      <c r="B353" s="206"/>
      <c r="C353" s="206"/>
      <c r="D353" s="203" t="str">
        <f t="shared" si="5"/>
        <v/>
      </c>
      <c r="E353" s="201"/>
    </row>
    <row r="354" ht="20.1" hidden="1" customHeight="1" spans="1:5">
      <c r="A354" s="204" t="s">
        <v>304</v>
      </c>
      <c r="B354" s="206"/>
      <c r="C354" s="206"/>
      <c r="D354" s="203" t="str">
        <f t="shared" si="5"/>
        <v/>
      </c>
      <c r="E354" s="201"/>
    </row>
    <row r="355" ht="20.1" hidden="1" customHeight="1" spans="1:5">
      <c r="A355" s="204" t="s">
        <v>99</v>
      </c>
      <c r="B355" s="206"/>
      <c r="C355" s="206"/>
      <c r="D355" s="203" t="str">
        <f t="shared" si="5"/>
        <v/>
      </c>
      <c r="E355" s="201"/>
    </row>
    <row r="356" ht="20.1" hidden="1" customHeight="1" spans="1:5">
      <c r="A356" s="204" t="s">
        <v>305</v>
      </c>
      <c r="B356" s="206"/>
      <c r="C356" s="206"/>
      <c r="D356" s="203" t="str">
        <f t="shared" si="5"/>
        <v/>
      </c>
      <c r="E356" s="201"/>
    </row>
    <row r="357" ht="20.1" hidden="1" customHeight="1" spans="1:5">
      <c r="A357" s="207" t="s">
        <v>306</v>
      </c>
      <c r="B357" s="205">
        <f>SUM(B358:B365)</f>
        <v>0</v>
      </c>
      <c r="C357" s="205">
        <f>SUM(C358:C365)</f>
        <v>0</v>
      </c>
      <c r="D357" s="203" t="str">
        <f t="shared" si="5"/>
        <v/>
      </c>
      <c r="E357" s="201"/>
    </row>
    <row r="358" ht="20.1" hidden="1" customHeight="1" spans="1:5">
      <c r="A358" s="207" t="s">
        <v>90</v>
      </c>
      <c r="B358" s="206"/>
      <c r="C358" s="206"/>
      <c r="D358" s="203" t="str">
        <f t="shared" si="5"/>
        <v/>
      </c>
      <c r="E358" s="201"/>
    </row>
    <row r="359" ht="20.1" hidden="1" customHeight="1" spans="1:5">
      <c r="A359" s="207" t="s">
        <v>91</v>
      </c>
      <c r="B359" s="206"/>
      <c r="C359" s="206"/>
      <c r="D359" s="203" t="str">
        <f t="shared" si="5"/>
        <v/>
      </c>
      <c r="E359" s="201"/>
    </row>
    <row r="360" ht="20.1" hidden="1" customHeight="1" spans="1:5">
      <c r="A360" s="204" t="s">
        <v>92</v>
      </c>
      <c r="B360" s="206"/>
      <c r="C360" s="206"/>
      <c r="D360" s="203" t="str">
        <f t="shared" si="5"/>
        <v/>
      </c>
      <c r="E360" s="201"/>
    </row>
    <row r="361" ht="20.1" hidden="1" customHeight="1" spans="1:5">
      <c r="A361" s="204" t="s">
        <v>307</v>
      </c>
      <c r="B361" s="206"/>
      <c r="C361" s="206"/>
      <c r="D361" s="203" t="str">
        <f t="shared" si="5"/>
        <v/>
      </c>
      <c r="E361" s="201"/>
    </row>
    <row r="362" ht="20.1" hidden="1" customHeight="1" spans="1:5">
      <c r="A362" s="204" t="s">
        <v>308</v>
      </c>
      <c r="B362" s="206"/>
      <c r="C362" s="206"/>
      <c r="D362" s="203" t="str">
        <f t="shared" si="5"/>
        <v/>
      </c>
      <c r="E362" s="201"/>
    </row>
    <row r="363" ht="20.1" hidden="1" customHeight="1" spans="1:5">
      <c r="A363" s="207" t="s">
        <v>309</v>
      </c>
      <c r="B363" s="206"/>
      <c r="C363" s="206"/>
      <c r="D363" s="203" t="str">
        <f t="shared" si="5"/>
        <v/>
      </c>
      <c r="E363" s="201"/>
    </row>
    <row r="364" ht="20.1" hidden="1" customHeight="1" spans="1:5">
      <c r="A364" s="207" t="s">
        <v>99</v>
      </c>
      <c r="B364" s="206"/>
      <c r="C364" s="206"/>
      <c r="D364" s="203" t="str">
        <f t="shared" si="5"/>
        <v/>
      </c>
      <c r="E364" s="201"/>
    </row>
    <row r="365" ht="20.1" hidden="1" customHeight="1" spans="1:5">
      <c r="A365" s="207" t="s">
        <v>310</v>
      </c>
      <c r="B365" s="206"/>
      <c r="C365" s="206"/>
      <c r="D365" s="203" t="str">
        <f t="shared" si="5"/>
        <v/>
      </c>
      <c r="E365" s="201"/>
    </row>
    <row r="366" ht="20.1" hidden="1" customHeight="1" spans="1:5">
      <c r="A366" s="201" t="s">
        <v>311</v>
      </c>
      <c r="B366" s="205">
        <f>SUM(B367:B373)</f>
        <v>0</v>
      </c>
      <c r="C366" s="205">
        <f>SUM(C367:C373)</f>
        <v>0</v>
      </c>
      <c r="D366" s="203" t="str">
        <f t="shared" si="5"/>
        <v/>
      </c>
      <c r="E366" s="201"/>
    </row>
    <row r="367" ht="20.1" hidden="1" customHeight="1" spans="1:5">
      <c r="A367" s="204" t="s">
        <v>90</v>
      </c>
      <c r="B367" s="206"/>
      <c r="C367" s="206"/>
      <c r="D367" s="203" t="str">
        <f t="shared" si="5"/>
        <v/>
      </c>
      <c r="E367" s="201"/>
    </row>
    <row r="368" ht="20.1" hidden="1" customHeight="1" spans="1:5">
      <c r="A368" s="204" t="s">
        <v>91</v>
      </c>
      <c r="B368" s="206"/>
      <c r="C368" s="206"/>
      <c r="D368" s="203" t="str">
        <f t="shared" si="5"/>
        <v/>
      </c>
      <c r="E368" s="201"/>
    </row>
    <row r="369" ht="20.1" hidden="1" customHeight="1" spans="1:5">
      <c r="A369" s="204" t="s">
        <v>92</v>
      </c>
      <c r="B369" s="206"/>
      <c r="C369" s="206"/>
      <c r="D369" s="203" t="str">
        <f t="shared" si="5"/>
        <v/>
      </c>
      <c r="E369" s="201"/>
    </row>
    <row r="370" ht="20.1" hidden="1" customHeight="1" spans="1:5">
      <c r="A370" s="207" t="s">
        <v>312</v>
      </c>
      <c r="B370" s="206"/>
      <c r="C370" s="206"/>
      <c r="D370" s="203" t="str">
        <f t="shared" si="5"/>
        <v/>
      </c>
      <c r="E370" s="201"/>
    </row>
    <row r="371" ht="20.1" hidden="1" customHeight="1" spans="1:5">
      <c r="A371" s="207" t="s">
        <v>313</v>
      </c>
      <c r="B371" s="206"/>
      <c r="C371" s="206"/>
      <c r="D371" s="203" t="str">
        <f t="shared" si="5"/>
        <v/>
      </c>
      <c r="E371" s="201"/>
    </row>
    <row r="372" ht="20.1" hidden="1" customHeight="1" spans="1:5">
      <c r="A372" s="207" t="s">
        <v>99</v>
      </c>
      <c r="B372" s="206"/>
      <c r="C372" s="206"/>
      <c r="D372" s="203" t="str">
        <f t="shared" si="5"/>
        <v/>
      </c>
      <c r="E372" s="201"/>
    </row>
    <row r="373" ht="20.1" hidden="1" customHeight="1" spans="1:5">
      <c r="A373" s="204" t="s">
        <v>314</v>
      </c>
      <c r="B373" s="206"/>
      <c r="C373" s="206"/>
      <c r="D373" s="203" t="str">
        <f t="shared" si="5"/>
        <v/>
      </c>
      <c r="E373" s="201"/>
    </row>
    <row r="374" ht="20.1" hidden="1" customHeight="1" spans="1:5">
      <c r="A374" s="204" t="s">
        <v>315</v>
      </c>
      <c r="B374" s="205">
        <f>SUM(B375:B381)</f>
        <v>0</v>
      </c>
      <c r="C374" s="205">
        <f>SUM(C375:C381)</f>
        <v>0</v>
      </c>
      <c r="D374" s="203" t="str">
        <f t="shared" si="5"/>
        <v/>
      </c>
      <c r="E374" s="201"/>
    </row>
    <row r="375" ht="20.1" hidden="1" customHeight="1" spans="1:5">
      <c r="A375" s="204" t="s">
        <v>90</v>
      </c>
      <c r="B375" s="206"/>
      <c r="C375" s="206"/>
      <c r="D375" s="203" t="str">
        <f t="shared" si="5"/>
        <v/>
      </c>
      <c r="E375" s="201"/>
    </row>
    <row r="376" ht="20.1" hidden="1" customHeight="1" spans="1:5">
      <c r="A376" s="207" t="s">
        <v>91</v>
      </c>
      <c r="B376" s="206"/>
      <c r="C376" s="206"/>
      <c r="D376" s="203" t="str">
        <f t="shared" si="5"/>
        <v/>
      </c>
      <c r="E376" s="201"/>
    </row>
    <row r="377" ht="20.1" hidden="1" customHeight="1" spans="1:5">
      <c r="A377" s="207" t="s">
        <v>316</v>
      </c>
      <c r="B377" s="206"/>
      <c r="C377" s="206"/>
      <c r="D377" s="203" t="str">
        <f t="shared" si="5"/>
        <v/>
      </c>
      <c r="E377" s="201"/>
    </row>
    <row r="378" ht="20.1" hidden="1" customHeight="1" spans="1:5">
      <c r="A378" s="207" t="s">
        <v>317</v>
      </c>
      <c r="B378" s="206"/>
      <c r="C378" s="206"/>
      <c r="D378" s="203" t="str">
        <f t="shared" si="5"/>
        <v/>
      </c>
      <c r="E378" s="201"/>
    </row>
    <row r="379" ht="20.1" hidden="1" customHeight="1" spans="1:5">
      <c r="A379" s="201" t="s">
        <v>318</v>
      </c>
      <c r="B379" s="206"/>
      <c r="C379" s="206"/>
      <c r="D379" s="203" t="str">
        <f t="shared" si="5"/>
        <v/>
      </c>
      <c r="E379" s="201"/>
    </row>
    <row r="380" ht="20.1" hidden="1" customHeight="1" spans="1:5">
      <c r="A380" s="204" t="s">
        <v>271</v>
      </c>
      <c r="B380" s="206"/>
      <c r="C380" s="206"/>
      <c r="D380" s="203" t="str">
        <f t="shared" si="5"/>
        <v/>
      </c>
      <c r="E380" s="201"/>
    </row>
    <row r="381" ht="20.1" hidden="1" customHeight="1" spans="1:5">
      <c r="A381" s="204" t="s">
        <v>319</v>
      </c>
      <c r="B381" s="206"/>
      <c r="C381" s="206"/>
      <c r="D381" s="203" t="str">
        <f t="shared" si="5"/>
        <v/>
      </c>
      <c r="E381" s="201"/>
    </row>
    <row r="382" ht="20.1" hidden="1" customHeight="1" spans="1:5">
      <c r="A382" s="204" t="s">
        <v>320</v>
      </c>
      <c r="B382" s="205">
        <f>SUM(B383:B390)</f>
        <v>0</v>
      </c>
      <c r="C382" s="205">
        <f>SUM(C383:C390)</f>
        <v>0</v>
      </c>
      <c r="D382" s="203" t="str">
        <f t="shared" si="5"/>
        <v/>
      </c>
      <c r="E382" s="201"/>
    </row>
    <row r="383" ht="20.1" hidden="1" customHeight="1" spans="1:5">
      <c r="A383" s="204" t="s">
        <v>321</v>
      </c>
      <c r="B383" s="206"/>
      <c r="C383" s="206"/>
      <c r="D383" s="203" t="str">
        <f t="shared" si="5"/>
        <v/>
      </c>
      <c r="E383" s="201"/>
    </row>
    <row r="384" ht="20.1" hidden="1" customHeight="1" spans="1:5">
      <c r="A384" s="207" t="s">
        <v>90</v>
      </c>
      <c r="B384" s="206"/>
      <c r="C384" s="206"/>
      <c r="D384" s="203" t="str">
        <f t="shared" si="5"/>
        <v/>
      </c>
      <c r="E384" s="201"/>
    </row>
    <row r="385" ht="20.1" hidden="1" customHeight="1" spans="1:5">
      <c r="A385" s="207" t="s">
        <v>322</v>
      </c>
      <c r="B385" s="206"/>
      <c r="C385" s="206"/>
      <c r="D385" s="203" t="str">
        <f t="shared" si="5"/>
        <v/>
      </c>
      <c r="E385" s="201"/>
    </row>
    <row r="386" ht="20.1" hidden="1" customHeight="1" spans="1:5">
      <c r="A386" s="207" t="s">
        <v>323</v>
      </c>
      <c r="B386" s="206"/>
      <c r="C386" s="206"/>
      <c r="D386" s="203" t="str">
        <f t="shared" si="5"/>
        <v/>
      </c>
      <c r="E386" s="201"/>
    </row>
    <row r="387" ht="20.1" hidden="1" customHeight="1" spans="1:5">
      <c r="A387" s="207" t="s">
        <v>324</v>
      </c>
      <c r="B387" s="206"/>
      <c r="C387" s="206"/>
      <c r="D387" s="203" t="str">
        <f t="shared" si="5"/>
        <v/>
      </c>
      <c r="E387" s="201"/>
    </row>
    <row r="388" ht="20.1" hidden="1" customHeight="1" spans="1:5">
      <c r="A388" s="201" t="s">
        <v>325</v>
      </c>
      <c r="B388" s="206"/>
      <c r="C388" s="206"/>
      <c r="D388" s="203" t="str">
        <f t="shared" si="5"/>
        <v/>
      </c>
      <c r="E388" s="201"/>
    </row>
    <row r="389" ht="20.1" hidden="1" customHeight="1" spans="1:5">
      <c r="A389" s="204" t="s">
        <v>326</v>
      </c>
      <c r="B389" s="206"/>
      <c r="C389" s="206"/>
      <c r="D389" s="203" t="str">
        <f t="shared" si="5"/>
        <v/>
      </c>
      <c r="E389" s="201"/>
    </row>
    <row r="390" ht="20.1" hidden="1" customHeight="1" spans="1:5">
      <c r="A390" s="204" t="s">
        <v>327</v>
      </c>
      <c r="B390" s="206"/>
      <c r="C390" s="206"/>
      <c r="D390" s="203" t="str">
        <f t="shared" ref="D390:D453" si="6">IF(B390=0,"",ROUND(C390/B390*100,1))</f>
        <v/>
      </c>
      <c r="E390" s="201"/>
    </row>
    <row r="391" ht="20.1" hidden="1" customHeight="1" spans="1:5">
      <c r="A391" s="204" t="s">
        <v>328</v>
      </c>
      <c r="B391" s="206"/>
      <c r="C391" s="206"/>
      <c r="D391" s="203" t="str">
        <f t="shared" si="6"/>
        <v/>
      </c>
      <c r="E391" s="201"/>
    </row>
    <row r="392" ht="20.1" customHeight="1" spans="1:5">
      <c r="A392" s="201" t="s">
        <v>329</v>
      </c>
      <c r="B392" s="205">
        <f>SUM(B393,B398,B407,B414,B420,B424,B428,B432,B438,B445,)</f>
        <v>7890</v>
      </c>
      <c r="C392" s="205">
        <f>SUM(C393,C398,C407,C414,C420,C424,C428,C432,C438,C445,)</f>
        <v>12075</v>
      </c>
      <c r="D392" s="203">
        <f t="shared" si="6"/>
        <v>153</v>
      </c>
      <c r="E392" s="201"/>
    </row>
    <row r="393" ht="20.1" customHeight="1" spans="1:5">
      <c r="A393" s="207" t="s">
        <v>330</v>
      </c>
      <c r="B393" s="205">
        <f>SUM(B394:B397)</f>
        <v>0</v>
      </c>
      <c r="C393" s="205">
        <f>SUM(C394:C397)</f>
        <v>0</v>
      </c>
      <c r="D393" s="203" t="str">
        <f t="shared" si="6"/>
        <v/>
      </c>
      <c r="E393" s="201"/>
    </row>
    <row r="394" ht="20.1" hidden="1" customHeight="1" spans="1:5">
      <c r="A394" s="204" t="s">
        <v>90</v>
      </c>
      <c r="B394" s="206"/>
      <c r="C394" s="206"/>
      <c r="D394" s="203" t="str">
        <f t="shared" si="6"/>
        <v/>
      </c>
      <c r="E394" s="201"/>
    </row>
    <row r="395" ht="20.1" hidden="1" customHeight="1" spans="1:5">
      <c r="A395" s="204" t="s">
        <v>91</v>
      </c>
      <c r="B395" s="206"/>
      <c r="C395" s="206"/>
      <c r="D395" s="203" t="str">
        <f t="shared" si="6"/>
        <v/>
      </c>
      <c r="E395" s="201"/>
    </row>
    <row r="396" ht="20.1" hidden="1" customHeight="1" spans="1:5">
      <c r="A396" s="204" t="s">
        <v>92</v>
      </c>
      <c r="B396" s="206"/>
      <c r="C396" s="206"/>
      <c r="D396" s="203" t="str">
        <f t="shared" si="6"/>
        <v/>
      </c>
      <c r="E396" s="201"/>
    </row>
    <row r="397" ht="20.1" hidden="1" customHeight="1" spans="1:5">
      <c r="A397" s="207" t="s">
        <v>331</v>
      </c>
      <c r="B397" s="206"/>
      <c r="C397" s="206"/>
      <c r="D397" s="203" t="str">
        <f t="shared" si="6"/>
        <v/>
      </c>
      <c r="E397" s="201"/>
    </row>
    <row r="398" ht="20.1" customHeight="1" spans="1:5">
      <c r="A398" s="204" t="s">
        <v>332</v>
      </c>
      <c r="B398" s="205">
        <f>SUM(B399:B406)</f>
        <v>6876</v>
      </c>
      <c r="C398" s="205">
        <f>SUM(C399:C406)</f>
        <v>12075</v>
      </c>
      <c r="D398" s="203">
        <f t="shared" si="6"/>
        <v>175.6</v>
      </c>
      <c r="E398" s="201"/>
    </row>
    <row r="399" ht="20.1" customHeight="1" spans="1:5">
      <c r="A399" s="204" t="s">
        <v>333</v>
      </c>
      <c r="B399" s="206">
        <v>52</v>
      </c>
      <c r="C399" s="206">
        <v>86</v>
      </c>
      <c r="D399" s="203">
        <f t="shared" si="6"/>
        <v>165.4</v>
      </c>
      <c r="E399" s="201"/>
    </row>
    <row r="400" ht="20.1" customHeight="1" spans="1:5">
      <c r="A400" s="204" t="s">
        <v>334</v>
      </c>
      <c r="B400" s="206">
        <v>6720</v>
      </c>
      <c r="C400" s="206">
        <v>11989</v>
      </c>
      <c r="D400" s="203">
        <f t="shared" si="6"/>
        <v>178.4</v>
      </c>
      <c r="E400" s="201"/>
    </row>
    <row r="401" ht="20.1" customHeight="1" spans="1:5">
      <c r="A401" s="207" t="s">
        <v>335</v>
      </c>
      <c r="B401" s="206">
        <v>34</v>
      </c>
      <c r="C401" s="206"/>
      <c r="D401" s="203">
        <f t="shared" si="6"/>
        <v>0</v>
      </c>
      <c r="E401" s="201"/>
    </row>
    <row r="402" ht="20.1" customHeight="1" spans="1:5">
      <c r="A402" s="207" t="s">
        <v>336</v>
      </c>
      <c r="B402" s="206">
        <v>31</v>
      </c>
      <c r="C402" s="206"/>
      <c r="D402" s="203">
        <f t="shared" si="6"/>
        <v>0</v>
      </c>
      <c r="E402" s="201"/>
    </row>
    <row r="403" ht="20.1" customHeight="1" spans="1:5">
      <c r="A403" s="207" t="s">
        <v>337</v>
      </c>
      <c r="B403" s="206">
        <v>37</v>
      </c>
      <c r="C403" s="206"/>
      <c r="D403" s="203">
        <f t="shared" si="6"/>
        <v>0</v>
      </c>
      <c r="E403" s="201"/>
    </row>
    <row r="404" ht="20.1" hidden="1" customHeight="1" spans="1:5">
      <c r="A404" s="204" t="s">
        <v>338</v>
      </c>
      <c r="B404" s="206"/>
      <c r="C404" s="206"/>
      <c r="D404" s="203" t="str">
        <f t="shared" si="6"/>
        <v/>
      </c>
      <c r="E404" s="201"/>
    </row>
    <row r="405" ht="20.1" hidden="1" customHeight="1" spans="1:5">
      <c r="A405" s="204" t="s">
        <v>339</v>
      </c>
      <c r="B405" s="206"/>
      <c r="C405" s="206"/>
      <c r="D405" s="203" t="str">
        <f t="shared" si="6"/>
        <v/>
      </c>
      <c r="E405" s="201"/>
    </row>
    <row r="406" ht="20.1" customHeight="1" spans="1:5">
      <c r="A406" s="204" t="s">
        <v>340</v>
      </c>
      <c r="B406" s="206">
        <v>2</v>
      </c>
      <c r="C406" s="206"/>
      <c r="D406" s="203">
        <f t="shared" si="6"/>
        <v>0</v>
      </c>
      <c r="E406" s="201"/>
    </row>
    <row r="407" ht="20.1" hidden="1" customHeight="1" spans="1:5">
      <c r="A407" s="204" t="s">
        <v>341</v>
      </c>
      <c r="B407" s="205">
        <f>SUM(B408:B413)</f>
        <v>0</v>
      </c>
      <c r="C407" s="205">
        <f>SUM(C408:C413)</f>
        <v>0</v>
      </c>
      <c r="D407" s="203" t="str">
        <f t="shared" si="6"/>
        <v/>
      </c>
      <c r="E407" s="201"/>
    </row>
    <row r="408" ht="20.1" hidden="1" customHeight="1" spans="1:5">
      <c r="A408" s="204" t="s">
        <v>342</v>
      </c>
      <c r="B408" s="206"/>
      <c r="C408" s="206"/>
      <c r="D408" s="203" t="str">
        <f t="shared" si="6"/>
        <v/>
      </c>
      <c r="E408" s="201"/>
    </row>
    <row r="409" ht="20.1" hidden="1" customHeight="1" spans="1:5">
      <c r="A409" s="204" t="s">
        <v>343</v>
      </c>
      <c r="B409" s="206"/>
      <c r="C409" s="206"/>
      <c r="D409" s="203" t="str">
        <f t="shared" si="6"/>
        <v/>
      </c>
      <c r="E409" s="201"/>
    </row>
    <row r="410" ht="20.1" hidden="1" customHeight="1" spans="1:5">
      <c r="A410" s="204" t="s">
        <v>344</v>
      </c>
      <c r="B410" s="206"/>
      <c r="C410" s="206"/>
      <c r="D410" s="203" t="str">
        <f t="shared" si="6"/>
        <v/>
      </c>
      <c r="E410" s="201"/>
    </row>
    <row r="411" ht="20.1" hidden="1" customHeight="1" spans="1:5">
      <c r="A411" s="207" t="s">
        <v>345</v>
      </c>
      <c r="B411" s="206"/>
      <c r="C411" s="206"/>
      <c r="D411" s="203" t="str">
        <f t="shared" si="6"/>
        <v/>
      </c>
      <c r="E411" s="201"/>
    </row>
    <row r="412" ht="20.1" hidden="1" customHeight="1" spans="1:5">
      <c r="A412" s="207" t="s">
        <v>346</v>
      </c>
      <c r="B412" s="206"/>
      <c r="C412" s="206"/>
      <c r="D412" s="203" t="str">
        <f t="shared" si="6"/>
        <v/>
      </c>
      <c r="E412" s="201"/>
    </row>
    <row r="413" ht="20.1" hidden="1" customHeight="1" spans="1:5">
      <c r="A413" s="207" t="s">
        <v>347</v>
      </c>
      <c r="B413" s="206"/>
      <c r="C413" s="206"/>
      <c r="D413" s="203" t="str">
        <f t="shared" si="6"/>
        <v/>
      </c>
      <c r="E413" s="201"/>
    </row>
    <row r="414" ht="20.1" hidden="1" customHeight="1" spans="1:5">
      <c r="A414" s="201" t="s">
        <v>348</v>
      </c>
      <c r="B414" s="205">
        <f>SUM(B415:B419)</f>
        <v>0</v>
      </c>
      <c r="C414" s="205">
        <f>SUM(C415:C419)</f>
        <v>0</v>
      </c>
      <c r="D414" s="203" t="str">
        <f t="shared" si="6"/>
        <v/>
      </c>
      <c r="E414" s="201"/>
    </row>
    <row r="415" ht="20.1" hidden="1" customHeight="1" spans="1:5">
      <c r="A415" s="204" t="s">
        <v>349</v>
      </c>
      <c r="B415" s="206"/>
      <c r="C415" s="206"/>
      <c r="D415" s="203" t="str">
        <f t="shared" si="6"/>
        <v/>
      </c>
      <c r="E415" s="201"/>
    </row>
    <row r="416" ht="20.1" hidden="1" customHeight="1" spans="1:5">
      <c r="A416" s="204" t="s">
        <v>350</v>
      </c>
      <c r="B416" s="206"/>
      <c r="C416" s="206"/>
      <c r="D416" s="203" t="str">
        <f t="shared" si="6"/>
        <v/>
      </c>
      <c r="E416" s="201"/>
    </row>
    <row r="417" ht="20.1" hidden="1" customHeight="1" spans="1:5">
      <c r="A417" s="204" t="s">
        <v>351</v>
      </c>
      <c r="B417" s="206"/>
      <c r="C417" s="206"/>
      <c r="D417" s="203" t="str">
        <f t="shared" si="6"/>
        <v/>
      </c>
      <c r="E417" s="201"/>
    </row>
    <row r="418" ht="20.1" hidden="1" customHeight="1" spans="1:5">
      <c r="A418" s="207" t="s">
        <v>352</v>
      </c>
      <c r="B418" s="206"/>
      <c r="C418" s="206"/>
      <c r="D418" s="203" t="str">
        <f t="shared" si="6"/>
        <v/>
      </c>
      <c r="E418" s="201"/>
    </row>
    <row r="419" ht="20.1" hidden="1" customHeight="1" spans="1:5">
      <c r="A419" s="207" t="s">
        <v>353</v>
      </c>
      <c r="B419" s="206"/>
      <c r="C419" s="206"/>
      <c r="D419" s="203" t="str">
        <f t="shared" si="6"/>
        <v/>
      </c>
      <c r="E419" s="201"/>
    </row>
    <row r="420" ht="20.1" hidden="1" customHeight="1" spans="1:5">
      <c r="A420" s="207" t="s">
        <v>354</v>
      </c>
      <c r="B420" s="205">
        <f>SUM(B421:B423)</f>
        <v>0</v>
      </c>
      <c r="C420" s="205">
        <f>SUM(C421:C423)</f>
        <v>0</v>
      </c>
      <c r="D420" s="203" t="str">
        <f t="shared" si="6"/>
        <v/>
      </c>
      <c r="E420" s="201"/>
    </row>
    <row r="421" ht="20.1" hidden="1" customHeight="1" spans="1:5">
      <c r="A421" s="204" t="s">
        <v>355</v>
      </c>
      <c r="B421" s="206"/>
      <c r="C421" s="206"/>
      <c r="D421" s="203" t="str">
        <f t="shared" si="6"/>
        <v/>
      </c>
      <c r="E421" s="201"/>
    </row>
    <row r="422" ht="20.1" hidden="1" customHeight="1" spans="1:5">
      <c r="A422" s="204" t="s">
        <v>356</v>
      </c>
      <c r="B422" s="206"/>
      <c r="C422" s="206"/>
      <c r="D422" s="203" t="str">
        <f t="shared" si="6"/>
        <v/>
      </c>
      <c r="E422" s="201"/>
    </row>
    <row r="423" ht="20.1" hidden="1" customHeight="1" spans="1:5">
      <c r="A423" s="204" t="s">
        <v>357</v>
      </c>
      <c r="B423" s="206"/>
      <c r="C423" s="206"/>
      <c r="D423" s="203" t="str">
        <f t="shared" si="6"/>
        <v/>
      </c>
      <c r="E423" s="201"/>
    </row>
    <row r="424" ht="20.1" hidden="1" customHeight="1" spans="1:5">
      <c r="A424" s="207" t="s">
        <v>358</v>
      </c>
      <c r="B424" s="205">
        <f>SUM(B425:B427)</f>
        <v>0</v>
      </c>
      <c r="C424" s="205">
        <f>SUM(C425:C427)</f>
        <v>0</v>
      </c>
      <c r="D424" s="203" t="str">
        <f t="shared" si="6"/>
        <v/>
      </c>
      <c r="E424" s="201"/>
    </row>
    <row r="425" ht="20.1" hidden="1" customHeight="1" spans="1:5">
      <c r="A425" s="207" t="s">
        <v>359</v>
      </c>
      <c r="B425" s="206"/>
      <c r="C425" s="206"/>
      <c r="D425" s="203" t="str">
        <f t="shared" si="6"/>
        <v/>
      </c>
      <c r="E425" s="201"/>
    </row>
    <row r="426" ht="20.1" hidden="1" customHeight="1" spans="1:5">
      <c r="A426" s="207" t="s">
        <v>360</v>
      </c>
      <c r="B426" s="206"/>
      <c r="C426" s="206"/>
      <c r="D426" s="203" t="str">
        <f t="shared" si="6"/>
        <v/>
      </c>
      <c r="E426" s="201"/>
    </row>
    <row r="427" ht="20.1" hidden="1" customHeight="1" spans="1:5">
      <c r="A427" s="201" t="s">
        <v>361</v>
      </c>
      <c r="B427" s="206"/>
      <c r="C427" s="206"/>
      <c r="D427" s="203" t="str">
        <f t="shared" si="6"/>
        <v/>
      </c>
      <c r="E427" s="201"/>
    </row>
    <row r="428" ht="20.1" hidden="1" customHeight="1" spans="1:5">
      <c r="A428" s="204" t="s">
        <v>362</v>
      </c>
      <c r="B428" s="205">
        <f>SUM(B429:B431)</f>
        <v>0</v>
      </c>
      <c r="C428" s="205">
        <f>SUM(C429:C431)</f>
        <v>0</v>
      </c>
      <c r="D428" s="203" t="str">
        <f t="shared" si="6"/>
        <v/>
      </c>
      <c r="E428" s="201"/>
    </row>
    <row r="429" ht="20.1" hidden="1" customHeight="1" spans="1:5">
      <c r="A429" s="204" t="s">
        <v>363</v>
      </c>
      <c r="B429" s="206"/>
      <c r="C429" s="206"/>
      <c r="D429" s="203" t="str">
        <f t="shared" si="6"/>
        <v/>
      </c>
      <c r="E429" s="201"/>
    </row>
    <row r="430" ht="20.1" hidden="1" customHeight="1" spans="1:5">
      <c r="A430" s="204" t="s">
        <v>364</v>
      </c>
      <c r="B430" s="206"/>
      <c r="C430" s="206"/>
      <c r="D430" s="203" t="str">
        <f t="shared" si="6"/>
        <v/>
      </c>
      <c r="E430" s="201"/>
    </row>
    <row r="431" ht="20.1" hidden="1" customHeight="1" spans="1:5">
      <c r="A431" s="207" t="s">
        <v>365</v>
      </c>
      <c r="B431" s="206"/>
      <c r="C431" s="206"/>
      <c r="D431" s="203" t="str">
        <f t="shared" si="6"/>
        <v/>
      </c>
      <c r="E431" s="201"/>
    </row>
    <row r="432" ht="20.1" hidden="1" customHeight="1" spans="1:5">
      <c r="A432" s="207" t="s">
        <v>366</v>
      </c>
      <c r="B432" s="205">
        <f>SUM(B433:B437)</f>
        <v>0</v>
      </c>
      <c r="C432" s="205">
        <f>SUM(C433:C437)</f>
        <v>0</v>
      </c>
      <c r="D432" s="203" t="str">
        <f t="shared" si="6"/>
        <v/>
      </c>
      <c r="E432" s="201"/>
    </row>
    <row r="433" ht="20.1" hidden="1" customHeight="1" spans="1:5">
      <c r="A433" s="207" t="s">
        <v>367</v>
      </c>
      <c r="B433" s="206"/>
      <c r="C433" s="206"/>
      <c r="D433" s="203" t="str">
        <f t="shared" si="6"/>
        <v/>
      </c>
      <c r="E433" s="201"/>
    </row>
    <row r="434" ht="20.1" hidden="1" customHeight="1" spans="1:5">
      <c r="A434" s="204" t="s">
        <v>368</v>
      </c>
      <c r="B434" s="206"/>
      <c r="C434" s="206"/>
      <c r="D434" s="203" t="str">
        <f t="shared" si="6"/>
        <v/>
      </c>
      <c r="E434" s="201"/>
    </row>
    <row r="435" ht="19.5" hidden="1" customHeight="1" spans="1:5">
      <c r="A435" s="204" t="s">
        <v>369</v>
      </c>
      <c r="B435" s="206"/>
      <c r="C435" s="206"/>
      <c r="D435" s="203" t="str">
        <f t="shared" si="6"/>
        <v/>
      </c>
      <c r="E435" s="201"/>
    </row>
    <row r="436" ht="20.1" hidden="1" customHeight="1" spans="1:5">
      <c r="A436" s="204" t="s">
        <v>370</v>
      </c>
      <c r="B436" s="206"/>
      <c r="C436" s="206"/>
      <c r="D436" s="203" t="str">
        <f t="shared" si="6"/>
        <v/>
      </c>
      <c r="E436" s="201"/>
    </row>
    <row r="437" ht="20.1" hidden="1" customHeight="1" spans="1:5">
      <c r="A437" s="204" t="s">
        <v>371</v>
      </c>
      <c r="B437" s="206"/>
      <c r="C437" s="206"/>
      <c r="D437" s="203" t="str">
        <f t="shared" si="6"/>
        <v/>
      </c>
      <c r="E437" s="201"/>
    </row>
    <row r="438" ht="20.1" customHeight="1" spans="1:5">
      <c r="A438" s="204" t="s">
        <v>372</v>
      </c>
      <c r="B438" s="205">
        <f>SUM(B439:B444)</f>
        <v>1014</v>
      </c>
      <c r="C438" s="205">
        <f>SUM(C439:C444)</f>
        <v>0</v>
      </c>
      <c r="D438" s="203">
        <f t="shared" si="6"/>
        <v>0</v>
      </c>
      <c r="E438" s="201"/>
    </row>
    <row r="439" ht="20.1" hidden="1" customHeight="1" spans="1:5">
      <c r="A439" s="207" t="s">
        <v>373</v>
      </c>
      <c r="B439" s="206"/>
      <c r="C439" s="206"/>
      <c r="D439" s="203" t="str">
        <f t="shared" si="6"/>
        <v/>
      </c>
      <c r="E439" s="201"/>
    </row>
    <row r="440" ht="20.1" hidden="1" customHeight="1" spans="1:5">
      <c r="A440" s="207" t="s">
        <v>374</v>
      </c>
      <c r="B440" s="206"/>
      <c r="C440" s="206"/>
      <c r="D440" s="203" t="str">
        <f t="shared" si="6"/>
        <v/>
      </c>
      <c r="E440" s="201"/>
    </row>
    <row r="441" ht="20.1" customHeight="1" spans="1:5">
      <c r="A441" s="207" t="s">
        <v>375</v>
      </c>
      <c r="B441" s="206">
        <v>1014</v>
      </c>
      <c r="C441" s="206"/>
      <c r="D441" s="203">
        <f t="shared" si="6"/>
        <v>0</v>
      </c>
      <c r="E441" s="201"/>
    </row>
    <row r="442" ht="20.1" hidden="1" customHeight="1" spans="1:5">
      <c r="A442" s="201" t="s">
        <v>376</v>
      </c>
      <c r="B442" s="206"/>
      <c r="C442" s="206"/>
      <c r="D442" s="203" t="str">
        <f t="shared" si="6"/>
        <v/>
      </c>
      <c r="E442" s="201"/>
    </row>
    <row r="443" ht="20.1" hidden="1" customHeight="1" spans="1:5">
      <c r="A443" s="204" t="s">
        <v>377</v>
      </c>
      <c r="B443" s="206"/>
      <c r="C443" s="206"/>
      <c r="D443" s="203" t="str">
        <f t="shared" si="6"/>
        <v/>
      </c>
      <c r="E443" s="201"/>
    </row>
    <row r="444" ht="20.1" hidden="1" customHeight="1" spans="1:5">
      <c r="A444" s="204" t="s">
        <v>378</v>
      </c>
      <c r="B444" s="206"/>
      <c r="C444" s="206"/>
      <c r="D444" s="203" t="str">
        <f t="shared" si="6"/>
        <v/>
      </c>
      <c r="E444" s="201"/>
    </row>
    <row r="445" ht="20.1" hidden="1" customHeight="1" spans="1:5">
      <c r="A445" s="204" t="s">
        <v>379</v>
      </c>
      <c r="B445" s="206"/>
      <c r="C445" s="206"/>
      <c r="D445" s="203" t="str">
        <f t="shared" si="6"/>
        <v/>
      </c>
      <c r="E445" s="201"/>
    </row>
    <row r="446" ht="20.1" customHeight="1" spans="1:5">
      <c r="A446" s="201" t="s">
        <v>380</v>
      </c>
      <c r="B446" s="205">
        <f>SUM(B447,B452,B461,B467,B473,B478,B483,B490,B494,B497,)</f>
        <v>6357</v>
      </c>
      <c r="C446" s="205">
        <f>SUM(C447,C452,C461,C467,C473,C478,C483,C490,C494,C497,)</f>
        <v>9464</v>
      </c>
      <c r="D446" s="203">
        <f t="shared" si="6"/>
        <v>148.9</v>
      </c>
      <c r="E446" s="201"/>
    </row>
    <row r="447" ht="20.1" customHeight="1" spans="1:5">
      <c r="A447" s="207" t="s">
        <v>381</v>
      </c>
      <c r="B447" s="205">
        <f>SUM(B448:B451)</f>
        <v>0</v>
      </c>
      <c r="C447" s="205">
        <f>SUM(C448:C451)</f>
        <v>0</v>
      </c>
      <c r="D447" s="203" t="str">
        <f t="shared" si="6"/>
        <v/>
      </c>
      <c r="E447" s="201"/>
    </row>
    <row r="448" ht="20.1" hidden="1" customHeight="1" spans="1:5">
      <c r="A448" s="204" t="s">
        <v>90</v>
      </c>
      <c r="B448" s="206"/>
      <c r="C448" s="206"/>
      <c r="D448" s="203" t="str">
        <f t="shared" si="6"/>
        <v/>
      </c>
      <c r="E448" s="201"/>
    </row>
    <row r="449" ht="20.1" hidden="1" customHeight="1" spans="1:5">
      <c r="A449" s="204" t="s">
        <v>91</v>
      </c>
      <c r="B449" s="206"/>
      <c r="C449" s="206"/>
      <c r="D449" s="203" t="str">
        <f t="shared" si="6"/>
        <v/>
      </c>
      <c r="E449" s="201"/>
    </row>
    <row r="450" ht="20.1" hidden="1" customHeight="1" spans="1:5">
      <c r="A450" s="204" t="s">
        <v>92</v>
      </c>
      <c r="B450" s="206"/>
      <c r="C450" s="206"/>
      <c r="D450" s="203" t="str">
        <f t="shared" si="6"/>
        <v/>
      </c>
      <c r="E450" s="201"/>
    </row>
    <row r="451" ht="20.1" hidden="1" customHeight="1" spans="1:5">
      <c r="A451" s="207" t="s">
        <v>382</v>
      </c>
      <c r="B451" s="206"/>
      <c r="C451" s="206"/>
      <c r="D451" s="203" t="str">
        <f t="shared" si="6"/>
        <v/>
      </c>
      <c r="E451" s="201"/>
    </row>
    <row r="452" ht="20.1" hidden="1" customHeight="1" spans="1:5">
      <c r="A452" s="204" t="s">
        <v>383</v>
      </c>
      <c r="B452" s="205">
        <f>SUM(B453:B460)</f>
        <v>0</v>
      </c>
      <c r="C452" s="205">
        <f>SUM(C453:C460)</f>
        <v>0</v>
      </c>
      <c r="D452" s="203" t="str">
        <f t="shared" si="6"/>
        <v/>
      </c>
      <c r="E452" s="201"/>
    </row>
    <row r="453" ht="20.1" hidden="1" customHeight="1" spans="1:5">
      <c r="A453" s="204" t="s">
        <v>384</v>
      </c>
      <c r="B453" s="206"/>
      <c r="C453" s="206"/>
      <c r="D453" s="203" t="str">
        <f t="shared" si="6"/>
        <v/>
      </c>
      <c r="E453" s="201"/>
    </row>
    <row r="454" ht="20.1" hidden="1" customHeight="1" spans="1:5">
      <c r="A454" s="204" t="s">
        <v>385</v>
      </c>
      <c r="B454" s="206"/>
      <c r="C454" s="206"/>
      <c r="D454" s="203" t="str">
        <f t="shared" ref="D454:D517" si="7">IF(B454=0,"",ROUND(C454/B454*100,1))</f>
        <v/>
      </c>
      <c r="E454" s="201"/>
    </row>
    <row r="455" ht="20.1" hidden="1" customHeight="1" spans="1:5">
      <c r="A455" s="201" t="s">
        <v>386</v>
      </c>
      <c r="B455" s="206"/>
      <c r="C455" s="206"/>
      <c r="D455" s="203" t="str">
        <f t="shared" si="7"/>
        <v/>
      </c>
      <c r="E455" s="201"/>
    </row>
    <row r="456" ht="20.1" hidden="1" customHeight="1" spans="1:5">
      <c r="A456" s="204" t="s">
        <v>387</v>
      </c>
      <c r="B456" s="206"/>
      <c r="C456" s="206"/>
      <c r="D456" s="203" t="str">
        <f t="shared" si="7"/>
        <v/>
      </c>
      <c r="E456" s="201"/>
    </row>
    <row r="457" ht="20.1" hidden="1" customHeight="1" spans="1:5">
      <c r="A457" s="204" t="s">
        <v>388</v>
      </c>
      <c r="B457" s="206"/>
      <c r="C457" s="206"/>
      <c r="D457" s="203" t="str">
        <f t="shared" si="7"/>
        <v/>
      </c>
      <c r="E457" s="201"/>
    </row>
    <row r="458" ht="20.1" hidden="1" customHeight="1" spans="1:5">
      <c r="A458" s="204" t="s">
        <v>389</v>
      </c>
      <c r="B458" s="206"/>
      <c r="C458" s="206"/>
      <c r="D458" s="203" t="str">
        <f t="shared" si="7"/>
        <v/>
      </c>
      <c r="E458" s="201"/>
    </row>
    <row r="459" ht="20.1" hidden="1" customHeight="1" spans="1:5">
      <c r="A459" s="207" t="s">
        <v>390</v>
      </c>
      <c r="B459" s="206"/>
      <c r="C459" s="206"/>
      <c r="D459" s="203" t="str">
        <f t="shared" si="7"/>
        <v/>
      </c>
      <c r="E459" s="201"/>
    </row>
    <row r="460" ht="20.1" hidden="1" customHeight="1" spans="1:5">
      <c r="A460" s="207" t="s">
        <v>391</v>
      </c>
      <c r="B460" s="206"/>
      <c r="C460" s="206"/>
      <c r="D460" s="203" t="str">
        <f t="shared" si="7"/>
        <v/>
      </c>
      <c r="E460" s="201"/>
    </row>
    <row r="461" ht="20.1" hidden="1" customHeight="1" spans="1:5">
      <c r="A461" s="207" t="s">
        <v>392</v>
      </c>
      <c r="B461" s="205">
        <f>SUM(B462:B466)</f>
        <v>0</v>
      </c>
      <c r="C461" s="205">
        <f>SUM(C462:C466)</f>
        <v>0</v>
      </c>
      <c r="D461" s="203" t="str">
        <f t="shared" si="7"/>
        <v/>
      </c>
      <c r="E461" s="201"/>
    </row>
    <row r="462" ht="20.1" hidden="1" customHeight="1" spans="1:5">
      <c r="A462" s="204" t="s">
        <v>384</v>
      </c>
      <c r="B462" s="206"/>
      <c r="C462" s="206"/>
      <c r="D462" s="203" t="str">
        <f t="shared" si="7"/>
        <v/>
      </c>
      <c r="E462" s="201"/>
    </row>
    <row r="463" ht="20.1" hidden="1" customHeight="1" spans="1:5">
      <c r="A463" s="204" t="s">
        <v>393</v>
      </c>
      <c r="B463" s="206"/>
      <c r="C463" s="206"/>
      <c r="D463" s="203" t="str">
        <f t="shared" si="7"/>
        <v/>
      </c>
      <c r="E463" s="201"/>
    </row>
    <row r="464" ht="20.1" hidden="1" customHeight="1" spans="1:5">
      <c r="A464" s="204" t="s">
        <v>394</v>
      </c>
      <c r="B464" s="206"/>
      <c r="C464" s="206"/>
      <c r="D464" s="203" t="str">
        <f t="shared" si="7"/>
        <v/>
      </c>
      <c r="E464" s="201"/>
    </row>
    <row r="465" ht="20.1" hidden="1" customHeight="1" spans="1:5">
      <c r="A465" s="207" t="s">
        <v>395</v>
      </c>
      <c r="B465" s="206"/>
      <c r="C465" s="206"/>
      <c r="D465" s="203" t="str">
        <f t="shared" si="7"/>
        <v/>
      </c>
      <c r="E465" s="201"/>
    </row>
    <row r="466" ht="20.1" hidden="1" customHeight="1" spans="1:5">
      <c r="A466" s="207" t="s">
        <v>396</v>
      </c>
      <c r="B466" s="206"/>
      <c r="C466" s="206"/>
      <c r="D466" s="203" t="str">
        <f t="shared" si="7"/>
        <v/>
      </c>
      <c r="E466" s="201"/>
    </row>
    <row r="467" ht="20.1" customHeight="1" spans="1:5">
      <c r="A467" s="207" t="s">
        <v>397</v>
      </c>
      <c r="B467" s="205">
        <f>SUM(B468:B472)</f>
        <v>636</v>
      </c>
      <c r="C467" s="205">
        <f>SUM(C468:C472)</f>
        <v>0</v>
      </c>
      <c r="D467" s="203">
        <f t="shared" si="7"/>
        <v>0</v>
      </c>
      <c r="E467" s="201"/>
    </row>
    <row r="468" ht="20.1" customHeight="1" spans="1:5">
      <c r="A468" s="201" t="s">
        <v>384</v>
      </c>
      <c r="B468" s="206"/>
      <c r="C468" s="206"/>
      <c r="D468" s="203" t="str">
        <f t="shared" si="7"/>
        <v/>
      </c>
      <c r="E468" s="201"/>
    </row>
    <row r="469" ht="20.1" customHeight="1" spans="1:5">
      <c r="A469" s="204" t="s">
        <v>398</v>
      </c>
      <c r="B469" s="206">
        <v>493</v>
      </c>
      <c r="C469" s="206"/>
      <c r="D469" s="203">
        <f t="shared" si="7"/>
        <v>0</v>
      </c>
      <c r="E469" s="201"/>
    </row>
    <row r="470" ht="20.1" customHeight="1" spans="1:5">
      <c r="A470" s="204" t="s">
        <v>399</v>
      </c>
      <c r="B470" s="206">
        <v>15</v>
      </c>
      <c r="C470" s="206"/>
      <c r="D470" s="203">
        <f t="shared" si="7"/>
        <v>0</v>
      </c>
      <c r="E470" s="201"/>
    </row>
    <row r="471" ht="20.1" customHeight="1" spans="1:5">
      <c r="A471" s="204" t="s">
        <v>400</v>
      </c>
      <c r="B471" s="206"/>
      <c r="C471" s="206"/>
      <c r="D471" s="203" t="str">
        <f t="shared" si="7"/>
        <v/>
      </c>
      <c r="E471" s="201"/>
    </row>
    <row r="472" ht="20.1" customHeight="1" spans="1:5">
      <c r="A472" s="207" t="s">
        <v>401</v>
      </c>
      <c r="B472" s="206">
        <v>128</v>
      </c>
      <c r="C472" s="206"/>
      <c r="D472" s="203">
        <f t="shared" si="7"/>
        <v>0</v>
      </c>
      <c r="E472" s="201"/>
    </row>
    <row r="473" ht="20.1" customHeight="1" spans="1:5">
      <c r="A473" s="207" t="s">
        <v>402</v>
      </c>
      <c r="B473" s="205">
        <f>SUM(B474:B477)</f>
        <v>5701</v>
      </c>
      <c r="C473" s="205">
        <f>SUM(C474:C477)</f>
        <v>9464</v>
      </c>
      <c r="D473" s="203">
        <f t="shared" si="7"/>
        <v>166</v>
      </c>
      <c r="E473" s="201"/>
    </row>
    <row r="474" ht="20.1" customHeight="1" spans="1:5">
      <c r="A474" s="207" t="s">
        <v>384</v>
      </c>
      <c r="B474" s="206">
        <v>3302</v>
      </c>
      <c r="C474" s="206">
        <v>491</v>
      </c>
      <c r="D474" s="203">
        <f t="shared" si="7"/>
        <v>14.9</v>
      </c>
      <c r="E474" s="201"/>
    </row>
    <row r="475" ht="20.1" customHeight="1" spans="1:5">
      <c r="A475" s="204" t="s">
        <v>403</v>
      </c>
      <c r="B475" s="206">
        <v>2399</v>
      </c>
      <c r="C475" s="206">
        <v>1894</v>
      </c>
      <c r="D475" s="203">
        <f t="shared" si="7"/>
        <v>78.9</v>
      </c>
      <c r="E475" s="201"/>
    </row>
    <row r="476" ht="20.1" customHeight="1" spans="1:5">
      <c r="A476" s="204" t="s">
        <v>404</v>
      </c>
      <c r="B476" s="206"/>
      <c r="C476" s="206">
        <v>6549</v>
      </c>
      <c r="D476" s="203" t="str">
        <f t="shared" si="7"/>
        <v/>
      </c>
      <c r="E476" s="201"/>
    </row>
    <row r="477" ht="20.1" customHeight="1" spans="1:5">
      <c r="A477" s="204" t="s">
        <v>405</v>
      </c>
      <c r="B477" s="206"/>
      <c r="C477" s="206">
        <v>530</v>
      </c>
      <c r="D477" s="203" t="str">
        <f t="shared" si="7"/>
        <v/>
      </c>
      <c r="E477" s="201"/>
    </row>
    <row r="478" ht="20.1" customHeight="1" spans="1:5">
      <c r="A478" s="207" t="s">
        <v>406</v>
      </c>
      <c r="B478" s="205">
        <f>SUM(B479:B482)</f>
        <v>0</v>
      </c>
      <c r="C478" s="205">
        <f>SUM(C479:C482)</f>
        <v>0</v>
      </c>
      <c r="D478" s="203" t="str">
        <f t="shared" si="7"/>
        <v/>
      </c>
      <c r="E478" s="201"/>
    </row>
    <row r="479" ht="20.1" hidden="1" customHeight="1" spans="1:5">
      <c r="A479" s="207" t="s">
        <v>407</v>
      </c>
      <c r="B479" s="206"/>
      <c r="C479" s="206"/>
      <c r="D479" s="203" t="str">
        <f t="shared" si="7"/>
        <v/>
      </c>
      <c r="E479" s="201"/>
    </row>
    <row r="480" ht="20.1" hidden="1" customHeight="1" spans="1:5">
      <c r="A480" s="207" t="s">
        <v>408</v>
      </c>
      <c r="B480" s="206"/>
      <c r="C480" s="206"/>
      <c r="D480" s="203" t="str">
        <f t="shared" si="7"/>
        <v/>
      </c>
      <c r="E480" s="201"/>
    </row>
    <row r="481" ht="20.1" hidden="1" customHeight="1" spans="1:5">
      <c r="A481" s="201" t="s">
        <v>409</v>
      </c>
      <c r="B481" s="206"/>
      <c r="C481" s="206"/>
      <c r="D481" s="203" t="str">
        <f t="shared" si="7"/>
        <v/>
      </c>
      <c r="E481" s="201"/>
    </row>
    <row r="482" ht="20.1" hidden="1" customHeight="1" spans="1:5">
      <c r="A482" s="204" t="s">
        <v>410</v>
      </c>
      <c r="B482" s="206"/>
      <c r="C482" s="206"/>
      <c r="D482" s="203" t="str">
        <f t="shared" si="7"/>
        <v/>
      </c>
      <c r="E482" s="201"/>
    </row>
    <row r="483" ht="20.1" hidden="1" customHeight="1" spans="1:5">
      <c r="A483" s="204" t="s">
        <v>411</v>
      </c>
      <c r="B483" s="205">
        <f>SUM(B484:B489)</f>
        <v>0</v>
      </c>
      <c r="C483" s="205">
        <f>SUM(C484:C489)</f>
        <v>0</v>
      </c>
      <c r="D483" s="203" t="str">
        <f t="shared" si="7"/>
        <v/>
      </c>
      <c r="E483" s="201"/>
    </row>
    <row r="484" ht="20.1" hidden="1" customHeight="1" spans="1:5">
      <c r="A484" s="204" t="s">
        <v>384</v>
      </c>
      <c r="B484" s="206"/>
      <c r="C484" s="206"/>
      <c r="D484" s="203" t="str">
        <f t="shared" si="7"/>
        <v/>
      </c>
      <c r="E484" s="201"/>
    </row>
    <row r="485" ht="20.1" hidden="1" customHeight="1" spans="1:5">
      <c r="A485" s="207" t="s">
        <v>412</v>
      </c>
      <c r="B485" s="206"/>
      <c r="C485" s="206"/>
      <c r="D485" s="203" t="str">
        <f t="shared" si="7"/>
        <v/>
      </c>
      <c r="E485" s="201"/>
    </row>
    <row r="486" ht="20.1" hidden="1" customHeight="1" spans="1:5">
      <c r="A486" s="207" t="s">
        <v>413</v>
      </c>
      <c r="B486" s="206"/>
      <c r="C486" s="206"/>
      <c r="D486" s="203" t="str">
        <f t="shared" si="7"/>
        <v/>
      </c>
      <c r="E486" s="201"/>
    </row>
    <row r="487" ht="20.1" hidden="1" customHeight="1" spans="1:5">
      <c r="A487" s="207" t="s">
        <v>414</v>
      </c>
      <c r="B487" s="206"/>
      <c r="C487" s="206"/>
      <c r="D487" s="203" t="str">
        <f t="shared" si="7"/>
        <v/>
      </c>
      <c r="E487" s="201"/>
    </row>
    <row r="488" ht="20.1" hidden="1" customHeight="1" spans="1:5">
      <c r="A488" s="204" t="s">
        <v>415</v>
      </c>
      <c r="B488" s="206"/>
      <c r="C488" s="206"/>
      <c r="D488" s="203" t="str">
        <f t="shared" si="7"/>
        <v/>
      </c>
      <c r="E488" s="201"/>
    </row>
    <row r="489" ht="20.1" hidden="1" customHeight="1" spans="1:5">
      <c r="A489" s="204" t="s">
        <v>416</v>
      </c>
      <c r="B489" s="206"/>
      <c r="C489" s="206"/>
      <c r="D489" s="203" t="str">
        <f t="shared" si="7"/>
        <v/>
      </c>
      <c r="E489" s="201"/>
    </row>
    <row r="490" ht="20.1" hidden="1" customHeight="1" spans="1:5">
      <c r="A490" s="204" t="s">
        <v>417</v>
      </c>
      <c r="B490" s="205">
        <f>SUM(B491:B493)</f>
        <v>0</v>
      </c>
      <c r="C490" s="205">
        <f>SUM(C491:C493)</f>
        <v>0</v>
      </c>
      <c r="D490" s="203" t="str">
        <f t="shared" si="7"/>
        <v/>
      </c>
      <c r="E490" s="201"/>
    </row>
    <row r="491" ht="20.1" hidden="1" customHeight="1" spans="1:5">
      <c r="A491" s="207" t="s">
        <v>418</v>
      </c>
      <c r="B491" s="206"/>
      <c r="C491" s="206"/>
      <c r="D491" s="203" t="str">
        <f t="shared" si="7"/>
        <v/>
      </c>
      <c r="E491" s="201"/>
    </row>
    <row r="492" ht="20.1" hidden="1" customHeight="1" spans="1:5">
      <c r="A492" s="207" t="s">
        <v>419</v>
      </c>
      <c r="B492" s="206"/>
      <c r="C492" s="206"/>
      <c r="D492" s="203" t="str">
        <f t="shared" si="7"/>
        <v/>
      </c>
      <c r="E492" s="201"/>
    </row>
    <row r="493" ht="20.1" hidden="1" customHeight="1" spans="1:5">
      <c r="A493" s="207" t="s">
        <v>420</v>
      </c>
      <c r="B493" s="206"/>
      <c r="C493" s="206"/>
      <c r="D493" s="203" t="str">
        <f t="shared" si="7"/>
        <v/>
      </c>
      <c r="E493" s="201"/>
    </row>
    <row r="494" ht="20.1" hidden="1" customHeight="1" spans="1:5">
      <c r="A494" s="201" t="s">
        <v>421</v>
      </c>
      <c r="B494" s="205">
        <f>SUM(B495:B496)</f>
        <v>0</v>
      </c>
      <c r="C494" s="205">
        <f>SUM(C495:C496)</f>
        <v>0</v>
      </c>
      <c r="D494" s="203" t="str">
        <f t="shared" si="7"/>
        <v/>
      </c>
      <c r="E494" s="201"/>
    </row>
    <row r="495" ht="20.1" hidden="1" customHeight="1" spans="1:5">
      <c r="A495" s="207" t="s">
        <v>422</v>
      </c>
      <c r="B495" s="206"/>
      <c r="C495" s="206"/>
      <c r="D495" s="203" t="str">
        <f t="shared" si="7"/>
        <v/>
      </c>
      <c r="E495" s="201"/>
    </row>
    <row r="496" ht="20.1" hidden="1" customHeight="1" spans="1:5">
      <c r="A496" s="207" t="s">
        <v>423</v>
      </c>
      <c r="B496" s="206"/>
      <c r="C496" s="206"/>
      <c r="D496" s="203" t="str">
        <f t="shared" si="7"/>
        <v/>
      </c>
      <c r="E496" s="201"/>
    </row>
    <row r="497" ht="20.1" customHeight="1" spans="1:5">
      <c r="A497" s="204" t="s">
        <v>424</v>
      </c>
      <c r="B497" s="205">
        <f>SUM(B498:B501)</f>
        <v>20</v>
      </c>
      <c r="C497" s="205">
        <f>SUM(C498:C501)</f>
        <v>0</v>
      </c>
      <c r="D497" s="203">
        <f t="shared" si="7"/>
        <v>0</v>
      </c>
      <c r="E497" s="201"/>
    </row>
    <row r="498" ht="20.1" hidden="1" customHeight="1" spans="1:5">
      <c r="A498" s="204" t="s">
        <v>425</v>
      </c>
      <c r="B498" s="206"/>
      <c r="C498" s="206"/>
      <c r="D498" s="203" t="str">
        <f t="shared" si="7"/>
        <v/>
      </c>
      <c r="E498" s="201"/>
    </row>
    <row r="499" ht="20.1" hidden="1" customHeight="1" spans="1:5">
      <c r="A499" s="207" t="s">
        <v>426</v>
      </c>
      <c r="B499" s="206"/>
      <c r="C499" s="206"/>
      <c r="D499" s="203" t="str">
        <f t="shared" si="7"/>
        <v/>
      </c>
      <c r="E499" s="201"/>
    </row>
    <row r="500" ht="20.1" hidden="1" customHeight="1" spans="1:5">
      <c r="A500" s="207" t="s">
        <v>427</v>
      </c>
      <c r="B500" s="206"/>
      <c r="C500" s="206"/>
      <c r="D500" s="203" t="str">
        <f t="shared" si="7"/>
        <v/>
      </c>
      <c r="E500" s="201"/>
    </row>
    <row r="501" ht="20.1" customHeight="1" spans="1:5">
      <c r="A501" s="207" t="s">
        <v>428</v>
      </c>
      <c r="B501" s="206">
        <v>20</v>
      </c>
      <c r="C501" s="206"/>
      <c r="D501" s="203">
        <f t="shared" si="7"/>
        <v>0</v>
      </c>
      <c r="E501" s="201"/>
    </row>
    <row r="502" ht="20.1" customHeight="1" spans="1:5">
      <c r="A502" s="201" t="s">
        <v>429</v>
      </c>
      <c r="B502" s="205">
        <f>SUM(B503,B517,B525,B536,B547,)</f>
        <v>8</v>
      </c>
      <c r="C502" s="205">
        <f>SUM(C503,C517,C525,C536,C547,)</f>
        <v>0</v>
      </c>
      <c r="D502" s="203">
        <f t="shared" si="7"/>
        <v>0</v>
      </c>
      <c r="E502" s="201"/>
    </row>
    <row r="503" ht="20.1" customHeight="1" spans="1:5">
      <c r="A503" s="201" t="s">
        <v>430</v>
      </c>
      <c r="B503" s="205">
        <f>SUM(B504:B516)</f>
        <v>0</v>
      </c>
      <c r="C503" s="205">
        <f>SUM(C504:C516)</f>
        <v>0</v>
      </c>
      <c r="D503" s="203" t="str">
        <f t="shared" si="7"/>
        <v/>
      </c>
      <c r="E503" s="201"/>
    </row>
    <row r="504" ht="19.5" hidden="1" customHeight="1" spans="1:5">
      <c r="A504" s="201" t="s">
        <v>90</v>
      </c>
      <c r="B504" s="206"/>
      <c r="C504" s="206"/>
      <c r="D504" s="203" t="str">
        <f t="shared" si="7"/>
        <v/>
      </c>
      <c r="E504" s="201"/>
    </row>
    <row r="505" ht="20.1" hidden="1" customHeight="1" spans="1:5">
      <c r="A505" s="201" t="s">
        <v>91</v>
      </c>
      <c r="B505" s="206"/>
      <c r="C505" s="206"/>
      <c r="D505" s="203" t="str">
        <f t="shared" si="7"/>
        <v/>
      </c>
      <c r="E505" s="201"/>
    </row>
    <row r="506" ht="20.1" hidden="1" customHeight="1" spans="1:5">
      <c r="A506" s="201" t="s">
        <v>92</v>
      </c>
      <c r="B506" s="206"/>
      <c r="C506" s="206"/>
      <c r="D506" s="203" t="str">
        <f t="shared" si="7"/>
        <v/>
      </c>
      <c r="E506" s="201"/>
    </row>
    <row r="507" ht="20.1" hidden="1" customHeight="1" spans="1:5">
      <c r="A507" s="201" t="s">
        <v>431</v>
      </c>
      <c r="B507" s="206"/>
      <c r="C507" s="206"/>
      <c r="D507" s="203" t="str">
        <f t="shared" si="7"/>
        <v/>
      </c>
      <c r="E507" s="201"/>
    </row>
    <row r="508" ht="20.1" hidden="1" customHeight="1" spans="1:5">
      <c r="A508" s="201" t="s">
        <v>432</v>
      </c>
      <c r="B508" s="206"/>
      <c r="C508" s="206"/>
      <c r="D508" s="203" t="str">
        <f t="shared" si="7"/>
        <v/>
      </c>
      <c r="E508" s="201"/>
    </row>
    <row r="509" ht="20.1" hidden="1" customHeight="1" spans="1:5">
      <c r="A509" s="201" t="s">
        <v>433</v>
      </c>
      <c r="B509" s="206"/>
      <c r="C509" s="206"/>
      <c r="D509" s="203" t="str">
        <f t="shared" si="7"/>
        <v/>
      </c>
      <c r="E509" s="201"/>
    </row>
    <row r="510" ht="20.1" hidden="1" customHeight="1" spans="1:5">
      <c r="A510" s="201" t="s">
        <v>434</v>
      </c>
      <c r="B510" s="206"/>
      <c r="C510" s="206"/>
      <c r="D510" s="203" t="str">
        <f t="shared" si="7"/>
        <v/>
      </c>
      <c r="E510" s="201"/>
    </row>
    <row r="511" ht="20.1" hidden="1" customHeight="1" spans="1:5">
      <c r="A511" s="201" t="s">
        <v>435</v>
      </c>
      <c r="B511" s="206"/>
      <c r="C511" s="206"/>
      <c r="D511" s="203" t="str">
        <f t="shared" si="7"/>
        <v/>
      </c>
      <c r="E511" s="201"/>
    </row>
    <row r="512" ht="20.1" hidden="1" customHeight="1" spans="1:5">
      <c r="A512" s="201" t="s">
        <v>436</v>
      </c>
      <c r="B512" s="206"/>
      <c r="C512" s="206"/>
      <c r="D512" s="203" t="str">
        <f t="shared" si="7"/>
        <v/>
      </c>
      <c r="E512" s="201"/>
    </row>
    <row r="513" ht="20.1" hidden="1" customHeight="1" spans="1:5">
      <c r="A513" s="201" t="s">
        <v>437</v>
      </c>
      <c r="B513" s="206"/>
      <c r="C513" s="206"/>
      <c r="D513" s="203" t="str">
        <f t="shared" si="7"/>
        <v/>
      </c>
      <c r="E513" s="201"/>
    </row>
    <row r="514" ht="20.1" hidden="1" customHeight="1" spans="1:5">
      <c r="A514" s="201" t="s">
        <v>438</v>
      </c>
      <c r="B514" s="206"/>
      <c r="C514" s="206"/>
      <c r="D514" s="203" t="str">
        <f t="shared" si="7"/>
        <v/>
      </c>
      <c r="E514" s="201"/>
    </row>
    <row r="515" ht="20.1" hidden="1" customHeight="1" spans="1:5">
      <c r="A515" s="201" t="s">
        <v>439</v>
      </c>
      <c r="B515" s="206"/>
      <c r="C515" s="206"/>
      <c r="D515" s="203" t="str">
        <f t="shared" si="7"/>
        <v/>
      </c>
      <c r="E515" s="201"/>
    </row>
    <row r="516" ht="20.1" hidden="1" customHeight="1" spans="1:5">
      <c r="A516" s="201" t="s">
        <v>440</v>
      </c>
      <c r="B516" s="206"/>
      <c r="C516" s="206"/>
      <c r="D516" s="203" t="str">
        <f t="shared" si="7"/>
        <v/>
      </c>
      <c r="E516" s="201"/>
    </row>
    <row r="517" ht="20.1" hidden="1" customHeight="1" spans="1:5">
      <c r="A517" s="201" t="s">
        <v>441</v>
      </c>
      <c r="B517" s="205">
        <f>SUM(B518:B524)</f>
        <v>0</v>
      </c>
      <c r="C517" s="205">
        <f>SUM(C518:C524)</f>
        <v>0</v>
      </c>
      <c r="D517" s="203" t="str">
        <f t="shared" si="7"/>
        <v/>
      </c>
      <c r="E517" s="201"/>
    </row>
    <row r="518" ht="20.1" hidden="1" customHeight="1" spans="1:5">
      <c r="A518" s="201" t="s">
        <v>90</v>
      </c>
      <c r="B518" s="206"/>
      <c r="C518" s="206"/>
      <c r="D518" s="203" t="str">
        <f t="shared" ref="D518:D581" si="8">IF(B518=0,"",ROUND(C518/B518*100,1))</f>
        <v/>
      </c>
      <c r="E518" s="201"/>
    </row>
    <row r="519" ht="20.1" hidden="1" customHeight="1" spans="1:5">
      <c r="A519" s="201" t="s">
        <v>91</v>
      </c>
      <c r="B519" s="206"/>
      <c r="C519" s="206"/>
      <c r="D519" s="203" t="str">
        <f t="shared" si="8"/>
        <v/>
      </c>
      <c r="E519" s="201"/>
    </row>
    <row r="520" ht="20.1" hidden="1" customHeight="1" spans="1:5">
      <c r="A520" s="201" t="s">
        <v>92</v>
      </c>
      <c r="B520" s="206"/>
      <c r="C520" s="206"/>
      <c r="D520" s="203" t="str">
        <f t="shared" si="8"/>
        <v/>
      </c>
      <c r="E520" s="201"/>
    </row>
    <row r="521" ht="20.1" hidden="1" customHeight="1" spans="1:5">
      <c r="A521" s="201" t="s">
        <v>442</v>
      </c>
      <c r="B521" s="206"/>
      <c r="C521" s="206"/>
      <c r="D521" s="203" t="str">
        <f t="shared" si="8"/>
        <v/>
      </c>
      <c r="E521" s="201"/>
    </row>
    <row r="522" ht="20.1" hidden="1" customHeight="1" spans="1:5">
      <c r="A522" s="201" t="s">
        <v>443</v>
      </c>
      <c r="B522" s="206"/>
      <c r="C522" s="206"/>
      <c r="D522" s="203" t="str">
        <f t="shared" si="8"/>
        <v/>
      </c>
      <c r="E522" s="201"/>
    </row>
    <row r="523" ht="20.1" hidden="1" customHeight="1" spans="1:5">
      <c r="A523" s="201" t="s">
        <v>444</v>
      </c>
      <c r="B523" s="206"/>
      <c r="C523" s="206"/>
      <c r="D523" s="203" t="str">
        <f t="shared" si="8"/>
        <v/>
      </c>
      <c r="E523" s="201"/>
    </row>
    <row r="524" ht="20.1" hidden="1" customHeight="1" spans="1:5">
      <c r="A524" s="201" t="s">
        <v>445</v>
      </c>
      <c r="B524" s="206"/>
      <c r="C524" s="206"/>
      <c r="D524" s="203" t="str">
        <f t="shared" si="8"/>
        <v/>
      </c>
      <c r="E524" s="201"/>
    </row>
    <row r="525" ht="20.1" hidden="1" customHeight="1" spans="1:5">
      <c r="A525" s="201" t="s">
        <v>446</v>
      </c>
      <c r="B525" s="205">
        <f>SUM(B526:B535)</f>
        <v>0</v>
      </c>
      <c r="C525" s="205">
        <f>SUM(C526:C535)</f>
        <v>0</v>
      </c>
      <c r="D525" s="203" t="str">
        <f t="shared" si="8"/>
        <v/>
      </c>
      <c r="E525" s="201"/>
    </row>
    <row r="526" ht="20.1" hidden="1" customHeight="1" spans="1:5">
      <c r="A526" s="201" t="s">
        <v>90</v>
      </c>
      <c r="B526" s="206"/>
      <c r="C526" s="206"/>
      <c r="D526" s="203" t="str">
        <f t="shared" si="8"/>
        <v/>
      </c>
      <c r="E526" s="201"/>
    </row>
    <row r="527" ht="20.1" hidden="1" customHeight="1" spans="1:5">
      <c r="A527" s="201" t="s">
        <v>91</v>
      </c>
      <c r="B527" s="206"/>
      <c r="C527" s="206"/>
      <c r="D527" s="203" t="str">
        <f t="shared" si="8"/>
        <v/>
      </c>
      <c r="E527" s="201"/>
    </row>
    <row r="528" ht="20.1" hidden="1" customHeight="1" spans="1:5">
      <c r="A528" s="201" t="s">
        <v>92</v>
      </c>
      <c r="B528" s="206"/>
      <c r="C528" s="206"/>
      <c r="D528" s="203" t="str">
        <f t="shared" si="8"/>
        <v/>
      </c>
      <c r="E528" s="201"/>
    </row>
    <row r="529" ht="20.1" hidden="1" customHeight="1" spans="1:5">
      <c r="A529" s="201" t="s">
        <v>447</v>
      </c>
      <c r="B529" s="206"/>
      <c r="C529" s="206"/>
      <c r="D529" s="203" t="str">
        <f t="shared" si="8"/>
        <v/>
      </c>
      <c r="E529" s="201"/>
    </row>
    <row r="530" ht="20.1" hidden="1" customHeight="1" spans="1:5">
      <c r="A530" s="201" t="s">
        <v>448</v>
      </c>
      <c r="B530" s="206"/>
      <c r="C530" s="206"/>
      <c r="D530" s="203" t="str">
        <f t="shared" si="8"/>
        <v/>
      </c>
      <c r="E530" s="201"/>
    </row>
    <row r="531" ht="20.1" hidden="1" customHeight="1" spans="1:5">
      <c r="A531" s="201" t="s">
        <v>449</v>
      </c>
      <c r="B531" s="206"/>
      <c r="C531" s="206"/>
      <c r="D531" s="203" t="str">
        <f t="shared" si="8"/>
        <v/>
      </c>
      <c r="E531" s="201"/>
    </row>
    <row r="532" ht="20.1" hidden="1" customHeight="1" spans="1:5">
      <c r="A532" s="201" t="s">
        <v>450</v>
      </c>
      <c r="B532" s="206"/>
      <c r="C532" s="206"/>
      <c r="D532" s="203" t="str">
        <f t="shared" si="8"/>
        <v/>
      </c>
      <c r="E532" s="201"/>
    </row>
    <row r="533" ht="20.1" hidden="1" customHeight="1" spans="1:5">
      <c r="A533" s="201" t="s">
        <v>451</v>
      </c>
      <c r="B533" s="206"/>
      <c r="C533" s="206"/>
      <c r="D533" s="203" t="str">
        <f t="shared" si="8"/>
        <v/>
      </c>
      <c r="E533" s="201"/>
    </row>
    <row r="534" ht="20.1" hidden="1" customHeight="1" spans="1:5">
      <c r="A534" s="201" t="s">
        <v>452</v>
      </c>
      <c r="B534" s="206"/>
      <c r="C534" s="206"/>
      <c r="D534" s="203" t="str">
        <f t="shared" si="8"/>
        <v/>
      </c>
      <c r="E534" s="201"/>
    </row>
    <row r="535" ht="20.1" hidden="1" customHeight="1" spans="1:5">
      <c r="A535" s="201" t="s">
        <v>453</v>
      </c>
      <c r="B535" s="206"/>
      <c r="C535" s="206"/>
      <c r="D535" s="203" t="str">
        <f t="shared" si="8"/>
        <v/>
      </c>
      <c r="E535" s="201"/>
    </row>
    <row r="536" ht="20.1" hidden="1" customHeight="1" spans="1:5">
      <c r="A536" s="201" t="s">
        <v>454</v>
      </c>
      <c r="B536" s="205">
        <f>SUM(B537:B546)</f>
        <v>0</v>
      </c>
      <c r="C536" s="205">
        <f>SUM(C537:C546)</f>
        <v>0</v>
      </c>
      <c r="D536" s="203" t="str">
        <f t="shared" si="8"/>
        <v/>
      </c>
      <c r="E536" s="201"/>
    </row>
    <row r="537" ht="20.1" hidden="1" customHeight="1" spans="1:5">
      <c r="A537" s="201" t="s">
        <v>90</v>
      </c>
      <c r="B537" s="206"/>
      <c r="C537" s="206"/>
      <c r="D537" s="203" t="str">
        <f t="shared" si="8"/>
        <v/>
      </c>
      <c r="E537" s="201"/>
    </row>
    <row r="538" ht="20.1" hidden="1" customHeight="1" spans="1:5">
      <c r="A538" s="201" t="s">
        <v>91</v>
      </c>
      <c r="B538" s="206"/>
      <c r="C538" s="206"/>
      <c r="D538" s="203" t="str">
        <f t="shared" si="8"/>
        <v/>
      </c>
      <c r="E538" s="201"/>
    </row>
    <row r="539" ht="20.1" hidden="1" customHeight="1" spans="1:5">
      <c r="A539" s="201" t="s">
        <v>92</v>
      </c>
      <c r="B539" s="206"/>
      <c r="C539" s="206"/>
      <c r="D539" s="203" t="str">
        <f t="shared" si="8"/>
        <v/>
      </c>
      <c r="E539" s="201"/>
    </row>
    <row r="540" ht="20.1" hidden="1" customHeight="1" spans="1:5">
      <c r="A540" s="201" t="s">
        <v>455</v>
      </c>
      <c r="B540" s="206"/>
      <c r="C540" s="206"/>
      <c r="D540" s="203" t="str">
        <f t="shared" si="8"/>
        <v/>
      </c>
      <c r="E540" s="201"/>
    </row>
    <row r="541" ht="20.1" hidden="1" customHeight="1" spans="1:5">
      <c r="A541" s="201" t="s">
        <v>456</v>
      </c>
      <c r="B541" s="206"/>
      <c r="C541" s="206"/>
      <c r="D541" s="203" t="str">
        <f t="shared" si="8"/>
        <v/>
      </c>
      <c r="E541" s="201"/>
    </row>
    <row r="542" ht="20.1" hidden="1" customHeight="1" spans="1:5">
      <c r="A542" s="201" t="s">
        <v>457</v>
      </c>
      <c r="B542" s="206"/>
      <c r="C542" s="206"/>
      <c r="D542" s="203" t="str">
        <f t="shared" si="8"/>
        <v/>
      </c>
      <c r="E542" s="201"/>
    </row>
    <row r="543" ht="20.1" hidden="1" customHeight="1" spans="1:5">
      <c r="A543" s="201" t="s">
        <v>458</v>
      </c>
      <c r="B543" s="206"/>
      <c r="C543" s="206"/>
      <c r="D543" s="203" t="str">
        <f t="shared" si="8"/>
        <v/>
      </c>
      <c r="E543" s="201"/>
    </row>
    <row r="544" ht="20.1" hidden="1" customHeight="1" spans="1:5">
      <c r="A544" s="201" t="s">
        <v>459</v>
      </c>
      <c r="B544" s="206"/>
      <c r="C544" s="206"/>
      <c r="D544" s="203" t="str">
        <f t="shared" si="8"/>
        <v/>
      </c>
      <c r="E544" s="201"/>
    </row>
    <row r="545" ht="20.1" hidden="1" customHeight="1" spans="1:5">
      <c r="A545" s="201" t="s">
        <v>460</v>
      </c>
      <c r="B545" s="206"/>
      <c r="C545" s="206"/>
      <c r="D545" s="203" t="str">
        <f t="shared" si="8"/>
        <v/>
      </c>
      <c r="E545" s="201"/>
    </row>
    <row r="546" ht="20.1" customHeight="1" spans="1:5">
      <c r="A546" s="201" t="s">
        <v>461</v>
      </c>
      <c r="B546" s="206"/>
      <c r="C546" s="206"/>
      <c r="D546" s="203" t="str">
        <f t="shared" si="8"/>
        <v/>
      </c>
      <c r="E546" s="201"/>
    </row>
    <row r="547" ht="20.1" customHeight="1" spans="1:5">
      <c r="A547" s="201" t="s">
        <v>462</v>
      </c>
      <c r="B547" s="205">
        <f>SUM(B548:B550)</f>
        <v>8</v>
      </c>
      <c r="C547" s="205">
        <f>SUM(C548:C550)</f>
        <v>0</v>
      </c>
      <c r="D547" s="203">
        <f t="shared" si="8"/>
        <v>0</v>
      </c>
      <c r="E547" s="201"/>
    </row>
    <row r="548" ht="20.1" hidden="1" customHeight="1" spans="1:5">
      <c r="A548" s="201" t="s">
        <v>463</v>
      </c>
      <c r="B548" s="206"/>
      <c r="C548" s="206"/>
      <c r="D548" s="203" t="str">
        <f t="shared" si="8"/>
        <v/>
      </c>
      <c r="E548" s="201"/>
    </row>
    <row r="549" ht="20.1" hidden="1" customHeight="1" spans="1:5">
      <c r="A549" s="201" t="s">
        <v>464</v>
      </c>
      <c r="B549" s="206"/>
      <c r="C549" s="206"/>
      <c r="D549" s="203" t="str">
        <f t="shared" si="8"/>
        <v/>
      </c>
      <c r="E549" s="201"/>
    </row>
    <row r="550" ht="20.1" customHeight="1" spans="1:5">
      <c r="A550" s="201" t="s">
        <v>465</v>
      </c>
      <c r="B550" s="206">
        <v>8</v>
      </c>
      <c r="C550" s="206"/>
      <c r="D550" s="203">
        <f t="shared" si="8"/>
        <v>0</v>
      </c>
      <c r="E550" s="201"/>
    </row>
    <row r="551" ht="20.1" customHeight="1" spans="1:5">
      <c r="A551" s="201" t="s">
        <v>466</v>
      </c>
      <c r="B551" s="205">
        <f>SUM(B552,B566,B577,B579,B588,B592,B602,B610,B616,B623,B632,B637,B642,B645,B648,B651,B654,B657,B661,B666,)</f>
        <v>2430</v>
      </c>
      <c r="C551" s="205">
        <f>SUM(C552,C566,C577,C579,C588,C592,C602,C610,C616,C623,C632,C637,C642,C645,C648,C651,C654,C657,C661,C666,)</f>
        <v>554</v>
      </c>
      <c r="D551" s="203">
        <f t="shared" si="8"/>
        <v>22.8</v>
      </c>
      <c r="E551" s="201"/>
    </row>
    <row r="552" ht="20.1" customHeight="1" spans="1:5">
      <c r="A552" s="201" t="s">
        <v>467</v>
      </c>
      <c r="B552" s="205">
        <f>SUM(B553:B565)</f>
        <v>272</v>
      </c>
      <c r="C552" s="205">
        <f>SUM(C553:C565)</f>
        <v>343</v>
      </c>
      <c r="D552" s="203">
        <f t="shared" si="8"/>
        <v>126.1</v>
      </c>
      <c r="E552" s="201"/>
    </row>
    <row r="553" ht="20.1" customHeight="1" spans="1:5">
      <c r="A553" s="201" t="s">
        <v>90</v>
      </c>
      <c r="B553" s="206">
        <v>159</v>
      </c>
      <c r="C553" s="206">
        <v>209</v>
      </c>
      <c r="D553" s="203">
        <f t="shared" si="8"/>
        <v>131.4</v>
      </c>
      <c r="E553" s="201"/>
    </row>
    <row r="554" ht="39" hidden="1" customHeight="1" spans="1:5">
      <c r="A554" s="201" t="s">
        <v>91</v>
      </c>
      <c r="B554" s="206"/>
      <c r="C554" s="206"/>
      <c r="D554" s="203" t="str">
        <f t="shared" si="8"/>
        <v/>
      </c>
      <c r="E554" s="201"/>
    </row>
    <row r="555" ht="20.1" hidden="1" customHeight="1" spans="1:5">
      <c r="A555" s="201" t="s">
        <v>92</v>
      </c>
      <c r="B555" s="206"/>
      <c r="C555" s="206"/>
      <c r="D555" s="203" t="str">
        <f t="shared" si="8"/>
        <v/>
      </c>
      <c r="E555" s="201"/>
    </row>
    <row r="556" ht="20.1" hidden="1" customHeight="1" spans="1:5">
      <c r="A556" s="201" t="s">
        <v>468</v>
      </c>
      <c r="B556" s="206"/>
      <c r="C556" s="206"/>
      <c r="D556" s="203" t="str">
        <f t="shared" si="8"/>
        <v/>
      </c>
      <c r="E556" s="201"/>
    </row>
    <row r="557" ht="20.1" customHeight="1" spans="1:5">
      <c r="A557" s="201" t="s">
        <v>469</v>
      </c>
      <c r="B557" s="206">
        <v>113</v>
      </c>
      <c r="C557" s="206">
        <v>134</v>
      </c>
      <c r="D557" s="203">
        <f t="shared" si="8"/>
        <v>118.6</v>
      </c>
      <c r="E557" s="201"/>
    </row>
    <row r="558" ht="20.1" hidden="1" customHeight="1" spans="1:5">
      <c r="A558" s="201" t="s">
        <v>470</v>
      </c>
      <c r="B558" s="206"/>
      <c r="C558" s="206"/>
      <c r="D558" s="203" t="str">
        <f t="shared" si="8"/>
        <v/>
      </c>
      <c r="E558" s="201"/>
    </row>
    <row r="559" ht="20.1" hidden="1" customHeight="1" spans="1:5">
      <c r="A559" s="201" t="s">
        <v>471</v>
      </c>
      <c r="B559" s="206"/>
      <c r="C559" s="206"/>
      <c r="D559" s="203" t="str">
        <f t="shared" si="8"/>
        <v/>
      </c>
      <c r="E559" s="201"/>
    </row>
    <row r="560" ht="20.1" hidden="1" customHeight="1" spans="1:5">
      <c r="A560" s="201" t="s">
        <v>133</v>
      </c>
      <c r="B560" s="206"/>
      <c r="C560" s="206"/>
      <c r="D560" s="203" t="str">
        <f t="shared" si="8"/>
        <v/>
      </c>
      <c r="E560" s="201"/>
    </row>
    <row r="561" ht="20.1" hidden="1" customHeight="1" spans="1:5">
      <c r="A561" s="201" t="s">
        <v>472</v>
      </c>
      <c r="B561" s="206"/>
      <c r="C561" s="206"/>
      <c r="D561" s="203" t="str">
        <f t="shared" si="8"/>
        <v/>
      </c>
      <c r="E561" s="201"/>
    </row>
    <row r="562" ht="20.1" hidden="1" customHeight="1" spans="1:5">
      <c r="A562" s="201" t="s">
        <v>473</v>
      </c>
      <c r="B562" s="206"/>
      <c r="C562" s="206"/>
      <c r="D562" s="203" t="str">
        <f t="shared" si="8"/>
        <v/>
      </c>
      <c r="E562" s="201"/>
    </row>
    <row r="563" ht="20.1" hidden="1" customHeight="1" spans="1:5">
      <c r="A563" s="201" t="s">
        <v>474</v>
      </c>
      <c r="B563" s="206"/>
      <c r="C563" s="206"/>
      <c r="D563" s="203" t="str">
        <f t="shared" si="8"/>
        <v/>
      </c>
      <c r="E563" s="201"/>
    </row>
    <row r="564" ht="20.1" hidden="1" customHeight="1" spans="1:5">
      <c r="A564" s="201" t="s">
        <v>475</v>
      </c>
      <c r="B564" s="206"/>
      <c r="C564" s="206"/>
      <c r="D564" s="203" t="str">
        <f t="shared" si="8"/>
        <v/>
      </c>
      <c r="E564" s="201"/>
    </row>
    <row r="565" ht="20.1" hidden="1" customHeight="1" spans="1:5">
      <c r="A565" s="201" t="s">
        <v>476</v>
      </c>
      <c r="B565" s="206"/>
      <c r="C565" s="206"/>
      <c r="D565" s="203" t="str">
        <f t="shared" si="8"/>
        <v/>
      </c>
      <c r="E565" s="201"/>
    </row>
    <row r="566" ht="20.1" customHeight="1" spans="1:5">
      <c r="A566" s="201" t="s">
        <v>477</v>
      </c>
      <c r="B566" s="205">
        <f>SUM(B567:B576)</f>
        <v>79</v>
      </c>
      <c r="C566" s="205">
        <f>SUM(C567:C576)</f>
        <v>0</v>
      </c>
      <c r="D566" s="203">
        <f t="shared" si="8"/>
        <v>0</v>
      </c>
      <c r="E566" s="201"/>
    </row>
    <row r="567" ht="20.1" hidden="1" customHeight="1" spans="1:5">
      <c r="A567" s="201" t="s">
        <v>90</v>
      </c>
      <c r="B567" s="206"/>
      <c r="C567" s="206"/>
      <c r="D567" s="203" t="str">
        <f t="shared" si="8"/>
        <v/>
      </c>
      <c r="E567" s="201"/>
    </row>
    <row r="568" ht="20.1" hidden="1" customHeight="1" spans="1:5">
      <c r="A568" s="201" t="s">
        <v>91</v>
      </c>
      <c r="B568" s="206"/>
      <c r="C568" s="206"/>
      <c r="D568" s="203" t="str">
        <f t="shared" si="8"/>
        <v/>
      </c>
      <c r="E568" s="201"/>
    </row>
    <row r="569" ht="20.1" hidden="1" customHeight="1" spans="1:5">
      <c r="A569" s="201" t="s">
        <v>92</v>
      </c>
      <c r="B569" s="206"/>
      <c r="C569" s="206"/>
      <c r="D569" s="203" t="str">
        <f t="shared" si="8"/>
        <v/>
      </c>
      <c r="E569" s="201"/>
    </row>
    <row r="570" ht="20.1" hidden="1" customHeight="1" spans="1:5">
      <c r="A570" s="201" t="s">
        <v>478</v>
      </c>
      <c r="B570" s="206"/>
      <c r="C570" s="206"/>
      <c r="D570" s="203" t="str">
        <f t="shared" si="8"/>
        <v/>
      </c>
      <c r="E570" s="201"/>
    </row>
    <row r="571" ht="20.1" hidden="1" customHeight="1" spans="1:5">
      <c r="A571" s="201" t="s">
        <v>479</v>
      </c>
      <c r="B571" s="206"/>
      <c r="C571" s="206"/>
      <c r="D571" s="203" t="str">
        <f t="shared" si="8"/>
        <v/>
      </c>
      <c r="E571" s="201"/>
    </row>
    <row r="572" ht="20.1" hidden="1" customHeight="1" spans="1:5">
      <c r="A572" s="201" t="s">
        <v>480</v>
      </c>
      <c r="B572" s="206"/>
      <c r="C572" s="206"/>
      <c r="D572" s="203" t="str">
        <f t="shared" si="8"/>
        <v/>
      </c>
      <c r="E572" s="201"/>
    </row>
    <row r="573" ht="20.1" hidden="1" customHeight="1" spans="1:5">
      <c r="A573" s="201" t="s">
        <v>481</v>
      </c>
      <c r="B573" s="206"/>
      <c r="C573" s="206"/>
      <c r="D573" s="203" t="str">
        <f t="shared" si="8"/>
        <v/>
      </c>
      <c r="E573" s="201"/>
    </row>
    <row r="574" ht="20.1" customHeight="1" spans="1:5">
      <c r="A574" s="201" t="s">
        <v>482</v>
      </c>
      <c r="B574" s="206">
        <v>79</v>
      </c>
      <c r="C574" s="206"/>
      <c r="D574" s="203">
        <f t="shared" si="8"/>
        <v>0</v>
      </c>
      <c r="E574" s="201"/>
    </row>
    <row r="575" ht="20.1" hidden="1" customHeight="1" spans="1:5">
      <c r="A575" s="201" t="s">
        <v>483</v>
      </c>
      <c r="B575" s="206"/>
      <c r="C575" s="206"/>
      <c r="D575" s="203" t="str">
        <f t="shared" si="8"/>
        <v/>
      </c>
      <c r="E575" s="201"/>
    </row>
    <row r="576" ht="20.1" hidden="1" customHeight="1" spans="1:5">
      <c r="A576" s="201" t="s">
        <v>484</v>
      </c>
      <c r="B576" s="206"/>
      <c r="C576" s="206"/>
      <c r="D576" s="203" t="str">
        <f t="shared" si="8"/>
        <v/>
      </c>
      <c r="E576" s="201"/>
    </row>
    <row r="577" s="193" customFormat="1" ht="20.1" hidden="1" customHeight="1" spans="1:5">
      <c r="A577" s="201" t="s">
        <v>485</v>
      </c>
      <c r="B577" s="205">
        <f>SUM(B578)</f>
        <v>0</v>
      </c>
      <c r="C577" s="205">
        <f>SUM(C578)</f>
        <v>0</v>
      </c>
      <c r="D577" s="203" t="str">
        <f t="shared" si="8"/>
        <v/>
      </c>
      <c r="E577" s="212"/>
    </row>
    <row r="578" s="193" customFormat="1" ht="20.1" hidden="1" customHeight="1" spans="1:5">
      <c r="A578" s="201" t="s">
        <v>486</v>
      </c>
      <c r="B578" s="206"/>
      <c r="C578" s="206"/>
      <c r="D578" s="203" t="str">
        <f t="shared" si="8"/>
        <v/>
      </c>
      <c r="E578" s="212"/>
    </row>
    <row r="579" ht="20.1" customHeight="1" spans="1:5">
      <c r="A579" s="201" t="s">
        <v>487</v>
      </c>
      <c r="B579" s="205">
        <f>SUM(B580:B587)</f>
        <v>15</v>
      </c>
      <c r="C579" s="205">
        <f>SUM(C580:C587)</f>
        <v>0</v>
      </c>
      <c r="D579" s="203">
        <f t="shared" si="8"/>
        <v>0</v>
      </c>
      <c r="E579" s="201"/>
    </row>
    <row r="580" ht="20.1" hidden="1" customHeight="1" spans="1:5">
      <c r="A580" s="201" t="s">
        <v>488</v>
      </c>
      <c r="B580" s="206"/>
      <c r="C580" s="206"/>
      <c r="D580" s="203" t="str">
        <f t="shared" si="8"/>
        <v/>
      </c>
      <c r="E580" s="201"/>
    </row>
    <row r="581" ht="20.1" hidden="1" customHeight="1" spans="1:5">
      <c r="A581" s="201" t="s">
        <v>489</v>
      </c>
      <c r="B581" s="206"/>
      <c r="C581" s="206"/>
      <c r="D581" s="203" t="str">
        <f t="shared" si="8"/>
        <v/>
      </c>
      <c r="E581" s="201"/>
    </row>
    <row r="582" ht="20.1" hidden="1" customHeight="1" spans="1:5">
      <c r="A582" s="201" t="s">
        <v>490</v>
      </c>
      <c r="B582" s="206"/>
      <c r="C582" s="206"/>
      <c r="D582" s="203" t="str">
        <f t="shared" ref="D582:D645" si="9">IF(B582=0,"",ROUND(C582/B582*100,1))</f>
        <v/>
      </c>
      <c r="E582" s="201"/>
    </row>
    <row r="583" ht="20.1" hidden="1" customHeight="1" spans="1:5">
      <c r="A583" s="201" t="s">
        <v>491</v>
      </c>
      <c r="B583" s="206"/>
      <c r="C583" s="206"/>
      <c r="D583" s="203" t="str">
        <f t="shared" si="9"/>
        <v/>
      </c>
      <c r="E583" s="201"/>
    </row>
    <row r="584" s="193" customFormat="1" ht="20.1" hidden="1" customHeight="1" spans="1:5">
      <c r="A584" s="201" t="s">
        <v>492</v>
      </c>
      <c r="B584" s="206"/>
      <c r="C584" s="206"/>
      <c r="D584" s="203" t="str">
        <f t="shared" si="9"/>
        <v/>
      </c>
      <c r="E584" s="212"/>
    </row>
    <row r="585" s="193" customFormat="1" ht="20.1" hidden="1" customHeight="1" spans="1:5">
      <c r="A585" s="201" t="s">
        <v>493</v>
      </c>
      <c r="B585" s="206"/>
      <c r="C585" s="206"/>
      <c r="D585" s="203" t="str">
        <f t="shared" si="9"/>
        <v/>
      </c>
      <c r="E585" s="212"/>
    </row>
    <row r="586" s="193" customFormat="1" ht="20.1" hidden="1" customHeight="1" spans="1:5">
      <c r="A586" s="201" t="s">
        <v>494</v>
      </c>
      <c r="B586" s="206"/>
      <c r="C586" s="206"/>
      <c r="D586" s="203" t="str">
        <f t="shared" si="9"/>
        <v/>
      </c>
      <c r="E586" s="212"/>
    </row>
    <row r="587" ht="20.1" customHeight="1" spans="1:5">
      <c r="A587" s="201" t="s">
        <v>495</v>
      </c>
      <c r="B587" s="206">
        <v>15</v>
      </c>
      <c r="C587" s="206"/>
      <c r="D587" s="203">
        <f t="shared" si="9"/>
        <v>0</v>
      </c>
      <c r="E587" s="201"/>
    </row>
    <row r="588" ht="20.1" hidden="1" customHeight="1" spans="1:5">
      <c r="A588" s="201" t="s">
        <v>496</v>
      </c>
      <c r="B588" s="205">
        <f>SUM(B589:B591)</f>
        <v>0</v>
      </c>
      <c r="C588" s="205">
        <f>SUM(C589:C591)</f>
        <v>0</v>
      </c>
      <c r="D588" s="203" t="str">
        <f t="shared" si="9"/>
        <v/>
      </c>
      <c r="E588" s="201"/>
    </row>
    <row r="589" ht="20.1" hidden="1" customHeight="1" spans="1:5">
      <c r="A589" s="201" t="s">
        <v>497</v>
      </c>
      <c r="B589" s="206"/>
      <c r="C589" s="206"/>
      <c r="D589" s="203" t="str">
        <f t="shared" si="9"/>
        <v/>
      </c>
      <c r="E589" s="201"/>
    </row>
    <row r="590" ht="20.1" hidden="1" customHeight="1" spans="1:5">
      <c r="A590" s="201" t="s">
        <v>498</v>
      </c>
      <c r="B590" s="206"/>
      <c r="C590" s="206"/>
      <c r="D590" s="203" t="str">
        <f t="shared" si="9"/>
        <v/>
      </c>
      <c r="E590" s="201"/>
    </row>
    <row r="591" ht="20.1" hidden="1" customHeight="1" spans="1:5">
      <c r="A591" s="201" t="s">
        <v>499</v>
      </c>
      <c r="B591" s="206"/>
      <c r="C591" s="206"/>
      <c r="D591" s="203" t="str">
        <f t="shared" si="9"/>
        <v/>
      </c>
      <c r="E591" s="201"/>
    </row>
    <row r="592" ht="20.1" customHeight="1" spans="1:5">
      <c r="A592" s="201" t="s">
        <v>500</v>
      </c>
      <c r="B592" s="205">
        <f>SUM(B593:B601)</f>
        <v>30</v>
      </c>
      <c r="C592" s="205">
        <f>SUM(C593:C601)</f>
        <v>0</v>
      </c>
      <c r="D592" s="203">
        <f t="shared" si="9"/>
        <v>0</v>
      </c>
      <c r="E592" s="201"/>
    </row>
    <row r="593" ht="20.1" customHeight="1" spans="1:5">
      <c r="A593" s="201" t="s">
        <v>501</v>
      </c>
      <c r="B593" s="206"/>
      <c r="C593" s="206"/>
      <c r="D593" s="203" t="str">
        <f t="shared" si="9"/>
        <v/>
      </c>
      <c r="E593" s="201"/>
    </row>
    <row r="594" ht="20.1" customHeight="1" spans="1:5">
      <c r="A594" s="201" t="s">
        <v>502</v>
      </c>
      <c r="B594" s="206">
        <v>1</v>
      </c>
      <c r="C594" s="206"/>
      <c r="D594" s="203">
        <f t="shared" si="9"/>
        <v>0</v>
      </c>
      <c r="E594" s="201"/>
    </row>
    <row r="595" ht="20.1" customHeight="1" spans="1:5">
      <c r="A595" s="201" t="s">
        <v>503</v>
      </c>
      <c r="B595" s="206"/>
      <c r="C595" s="206"/>
      <c r="D595" s="203" t="str">
        <f t="shared" si="9"/>
        <v/>
      </c>
      <c r="E595" s="201"/>
    </row>
    <row r="596" ht="20.1" customHeight="1" spans="1:5">
      <c r="A596" s="201" t="s">
        <v>504</v>
      </c>
      <c r="B596" s="206">
        <v>29</v>
      </c>
      <c r="C596" s="206"/>
      <c r="D596" s="203">
        <f t="shared" si="9"/>
        <v>0</v>
      </c>
      <c r="E596" s="201"/>
    </row>
    <row r="597" ht="20.1" hidden="1" customHeight="1" spans="1:5">
      <c r="A597" s="201" t="s">
        <v>505</v>
      </c>
      <c r="B597" s="206"/>
      <c r="C597" s="206"/>
      <c r="D597" s="203" t="str">
        <f t="shared" si="9"/>
        <v/>
      </c>
      <c r="E597" s="201"/>
    </row>
    <row r="598" ht="20.1" hidden="1" customHeight="1" spans="1:5">
      <c r="A598" s="201" t="s">
        <v>506</v>
      </c>
      <c r="B598" s="206"/>
      <c r="C598" s="206"/>
      <c r="D598" s="203" t="str">
        <f t="shared" si="9"/>
        <v/>
      </c>
      <c r="E598" s="201"/>
    </row>
    <row r="599" ht="20.1" hidden="1" customHeight="1" spans="1:5">
      <c r="A599" s="201" t="s">
        <v>507</v>
      </c>
      <c r="B599" s="206"/>
      <c r="C599" s="206"/>
      <c r="D599" s="203" t="str">
        <f t="shared" si="9"/>
        <v/>
      </c>
      <c r="E599" s="201"/>
    </row>
    <row r="600" ht="20.1" hidden="1" customHeight="1" spans="1:5">
      <c r="A600" s="201" t="s">
        <v>508</v>
      </c>
      <c r="B600" s="206"/>
      <c r="C600" s="206"/>
      <c r="D600" s="203" t="str">
        <f t="shared" si="9"/>
        <v/>
      </c>
      <c r="E600" s="201"/>
    </row>
    <row r="601" ht="20.1" hidden="1" customHeight="1" spans="1:5">
      <c r="A601" s="201" t="s">
        <v>509</v>
      </c>
      <c r="B601" s="206"/>
      <c r="C601" s="206"/>
      <c r="D601" s="203" t="str">
        <f t="shared" si="9"/>
        <v/>
      </c>
      <c r="E601" s="201"/>
    </row>
    <row r="602" ht="20.1" customHeight="1" spans="1:5">
      <c r="A602" s="201" t="s">
        <v>510</v>
      </c>
      <c r="B602" s="205">
        <f>SUM(B603:B609)</f>
        <v>686</v>
      </c>
      <c r="C602" s="205">
        <f>SUM(C603:C609)</f>
        <v>113</v>
      </c>
      <c r="D602" s="203">
        <f t="shared" si="9"/>
        <v>16.5</v>
      </c>
      <c r="E602" s="201"/>
    </row>
    <row r="603" ht="20.1" customHeight="1" spans="1:5">
      <c r="A603" s="201" t="s">
        <v>511</v>
      </c>
      <c r="B603" s="206"/>
      <c r="C603" s="206"/>
      <c r="D603" s="203" t="str">
        <f t="shared" si="9"/>
        <v/>
      </c>
      <c r="E603" s="201"/>
    </row>
    <row r="604" ht="20.1" customHeight="1" spans="1:5">
      <c r="A604" s="201" t="s">
        <v>512</v>
      </c>
      <c r="B604" s="206"/>
      <c r="C604" s="206"/>
      <c r="D604" s="203" t="str">
        <f t="shared" si="9"/>
        <v/>
      </c>
      <c r="E604" s="201"/>
    </row>
    <row r="605" ht="20.1" customHeight="1" spans="1:5">
      <c r="A605" s="201" t="s">
        <v>513</v>
      </c>
      <c r="B605" s="206"/>
      <c r="C605" s="206"/>
      <c r="D605" s="203" t="str">
        <f t="shared" si="9"/>
        <v/>
      </c>
      <c r="E605" s="201"/>
    </row>
    <row r="606" ht="20.1" customHeight="1" spans="1:5">
      <c r="A606" s="201" t="s">
        <v>514</v>
      </c>
      <c r="B606" s="206"/>
      <c r="C606" s="206"/>
      <c r="D606" s="203" t="str">
        <f t="shared" si="9"/>
        <v/>
      </c>
      <c r="E606" s="201"/>
    </row>
    <row r="607" ht="20.1" customHeight="1" spans="1:5">
      <c r="A607" s="201" t="s">
        <v>515</v>
      </c>
      <c r="B607" s="206">
        <v>634</v>
      </c>
      <c r="C607" s="206"/>
      <c r="D607" s="203">
        <f t="shared" si="9"/>
        <v>0</v>
      </c>
      <c r="E607" s="201"/>
    </row>
    <row r="608" ht="20.1" customHeight="1" spans="1:5">
      <c r="A608" s="201" t="s">
        <v>516</v>
      </c>
      <c r="B608" s="206"/>
      <c r="C608" s="206"/>
      <c r="D608" s="203" t="str">
        <f t="shared" si="9"/>
        <v/>
      </c>
      <c r="E608" s="201"/>
    </row>
    <row r="609" ht="20.1" customHeight="1" spans="1:5">
      <c r="A609" s="201" t="s">
        <v>517</v>
      </c>
      <c r="B609" s="206">
        <v>52</v>
      </c>
      <c r="C609" s="206">
        <v>113</v>
      </c>
      <c r="D609" s="203">
        <f t="shared" si="9"/>
        <v>217.3</v>
      </c>
      <c r="E609" s="201"/>
    </row>
    <row r="610" ht="20.1" customHeight="1" spans="1:5">
      <c r="A610" s="201" t="s">
        <v>518</v>
      </c>
      <c r="B610" s="205">
        <f>SUM(B611:B615)</f>
        <v>5</v>
      </c>
      <c r="C610" s="205">
        <f>SUM(C611:C615)</f>
        <v>0</v>
      </c>
      <c r="D610" s="203">
        <f t="shared" si="9"/>
        <v>0</v>
      </c>
      <c r="E610" s="201"/>
    </row>
    <row r="611" ht="20.1" customHeight="1" spans="1:5">
      <c r="A611" s="201" t="s">
        <v>519</v>
      </c>
      <c r="B611" s="206"/>
      <c r="C611" s="206"/>
      <c r="D611" s="203" t="str">
        <f t="shared" si="9"/>
        <v/>
      </c>
      <c r="E611" s="201"/>
    </row>
    <row r="612" ht="20.1" customHeight="1" spans="1:5">
      <c r="A612" s="201" t="s">
        <v>520</v>
      </c>
      <c r="B612" s="206">
        <v>3</v>
      </c>
      <c r="C612" s="206"/>
      <c r="D612" s="203">
        <f t="shared" si="9"/>
        <v>0</v>
      </c>
      <c r="E612" s="201"/>
    </row>
    <row r="613" ht="20.1" customHeight="1" spans="1:5">
      <c r="A613" s="201" t="s">
        <v>521</v>
      </c>
      <c r="B613" s="206"/>
      <c r="C613" s="206"/>
      <c r="D613" s="203" t="str">
        <f t="shared" si="9"/>
        <v/>
      </c>
      <c r="E613" s="201"/>
    </row>
    <row r="614" ht="20.1" customHeight="1" spans="1:5">
      <c r="A614" s="201" t="s">
        <v>522</v>
      </c>
      <c r="B614" s="206"/>
      <c r="C614" s="206"/>
      <c r="D614" s="203" t="str">
        <f t="shared" si="9"/>
        <v/>
      </c>
      <c r="E614" s="201"/>
    </row>
    <row r="615" ht="20.1" customHeight="1" spans="1:5">
      <c r="A615" s="201" t="s">
        <v>523</v>
      </c>
      <c r="B615" s="206">
        <v>2</v>
      </c>
      <c r="C615" s="206"/>
      <c r="D615" s="203">
        <f t="shared" si="9"/>
        <v>0</v>
      </c>
      <c r="E615" s="201"/>
    </row>
    <row r="616" ht="20.1" customHeight="1" spans="1:5">
      <c r="A616" s="201" t="s">
        <v>524</v>
      </c>
      <c r="B616" s="205">
        <f>SUM(B617:B622)</f>
        <v>45</v>
      </c>
      <c r="C616" s="205">
        <f>SUM(C617:C622)</f>
        <v>0</v>
      </c>
      <c r="D616" s="203">
        <f t="shared" si="9"/>
        <v>0</v>
      </c>
      <c r="E616" s="201"/>
    </row>
    <row r="617" ht="20.1" customHeight="1" spans="1:5">
      <c r="A617" s="201" t="s">
        <v>525</v>
      </c>
      <c r="B617" s="206">
        <v>3</v>
      </c>
      <c r="C617" s="206"/>
      <c r="D617" s="203">
        <f t="shared" si="9"/>
        <v>0</v>
      </c>
      <c r="E617" s="201"/>
    </row>
    <row r="618" ht="20.1" customHeight="1" spans="1:5">
      <c r="A618" s="201" t="s">
        <v>526</v>
      </c>
      <c r="B618" s="206">
        <v>42</v>
      </c>
      <c r="C618" s="206"/>
      <c r="D618" s="203">
        <f t="shared" si="9"/>
        <v>0</v>
      </c>
      <c r="E618" s="201"/>
    </row>
    <row r="619" ht="20.1" hidden="1" customHeight="1" spans="1:5">
      <c r="A619" s="201" t="s">
        <v>527</v>
      </c>
      <c r="B619" s="206"/>
      <c r="C619" s="206"/>
      <c r="D619" s="203" t="str">
        <f t="shared" si="9"/>
        <v/>
      </c>
      <c r="E619" s="201"/>
    </row>
    <row r="620" ht="20.1" hidden="1" customHeight="1" spans="1:5">
      <c r="A620" s="201" t="s">
        <v>528</v>
      </c>
      <c r="B620" s="206"/>
      <c r="C620" s="206"/>
      <c r="D620" s="203" t="str">
        <f t="shared" si="9"/>
        <v/>
      </c>
      <c r="E620" s="201"/>
    </row>
    <row r="621" ht="20.1" hidden="1" customHeight="1" spans="1:5">
      <c r="A621" s="201" t="s">
        <v>529</v>
      </c>
      <c r="B621" s="206"/>
      <c r="C621" s="206"/>
      <c r="D621" s="203" t="str">
        <f t="shared" si="9"/>
        <v/>
      </c>
      <c r="E621" s="201"/>
    </row>
    <row r="622" ht="20.1" hidden="1" customHeight="1" spans="1:5">
      <c r="A622" s="201" t="s">
        <v>530</v>
      </c>
      <c r="B622" s="206"/>
      <c r="C622" s="206"/>
      <c r="D622" s="203" t="str">
        <f t="shared" si="9"/>
        <v/>
      </c>
      <c r="E622" s="201"/>
    </row>
    <row r="623" ht="20.1" customHeight="1" spans="1:5">
      <c r="A623" s="201" t="s">
        <v>531</v>
      </c>
      <c r="B623" s="205">
        <f>SUM(B624:B631)</f>
        <v>15</v>
      </c>
      <c r="C623" s="205">
        <f>SUM(C624:C631)</f>
        <v>0</v>
      </c>
      <c r="D623" s="203">
        <f t="shared" si="9"/>
        <v>0</v>
      </c>
      <c r="E623" s="201"/>
    </row>
    <row r="624" ht="20.1" hidden="1" customHeight="1" spans="1:5">
      <c r="A624" s="201" t="s">
        <v>90</v>
      </c>
      <c r="B624" s="206"/>
      <c r="C624" s="206"/>
      <c r="D624" s="203" t="str">
        <f t="shared" si="9"/>
        <v/>
      </c>
      <c r="E624" s="201"/>
    </row>
    <row r="625" ht="20.1" hidden="1" customHeight="1" spans="1:5">
      <c r="A625" s="201" t="s">
        <v>91</v>
      </c>
      <c r="B625" s="206"/>
      <c r="C625" s="206"/>
      <c r="D625" s="203" t="str">
        <f t="shared" si="9"/>
        <v/>
      </c>
      <c r="E625" s="201"/>
    </row>
    <row r="626" ht="20.1" hidden="1" customHeight="1" spans="1:5">
      <c r="A626" s="201" t="s">
        <v>92</v>
      </c>
      <c r="B626" s="206"/>
      <c r="C626" s="206"/>
      <c r="D626" s="203" t="str">
        <f t="shared" si="9"/>
        <v/>
      </c>
      <c r="E626" s="201"/>
    </row>
    <row r="627" ht="20.1" hidden="1" customHeight="1" spans="1:5">
      <c r="A627" s="201" t="s">
        <v>532</v>
      </c>
      <c r="B627" s="206"/>
      <c r="C627" s="206"/>
      <c r="D627" s="203" t="str">
        <f t="shared" si="9"/>
        <v/>
      </c>
      <c r="E627" s="201"/>
    </row>
    <row r="628" ht="20.1" hidden="1" customHeight="1" spans="1:5">
      <c r="A628" s="201" t="s">
        <v>533</v>
      </c>
      <c r="B628" s="206"/>
      <c r="C628" s="206"/>
      <c r="D628" s="203" t="str">
        <f t="shared" si="9"/>
        <v/>
      </c>
      <c r="E628" s="201"/>
    </row>
    <row r="629" ht="20.1" hidden="1" customHeight="1" spans="1:5">
      <c r="A629" s="201" t="s">
        <v>534</v>
      </c>
      <c r="B629" s="206"/>
      <c r="C629" s="206"/>
      <c r="D629" s="203" t="str">
        <f t="shared" si="9"/>
        <v/>
      </c>
      <c r="E629" s="201"/>
    </row>
    <row r="630" s="193" customFormat="1" ht="20.1" customHeight="1" spans="1:5">
      <c r="A630" s="201" t="s">
        <v>535</v>
      </c>
      <c r="B630" s="206">
        <v>12</v>
      </c>
      <c r="C630" s="206"/>
      <c r="D630" s="203">
        <f t="shared" si="9"/>
        <v>0</v>
      </c>
      <c r="E630" s="212"/>
    </row>
    <row r="631" ht="20.1" customHeight="1" spans="1:5">
      <c r="A631" s="201" t="s">
        <v>536</v>
      </c>
      <c r="B631" s="206">
        <v>3</v>
      </c>
      <c r="C631" s="206"/>
      <c r="D631" s="203">
        <f t="shared" si="9"/>
        <v>0</v>
      </c>
      <c r="E631" s="201"/>
    </row>
    <row r="632" ht="20.1" hidden="1" customHeight="1" spans="1:5">
      <c r="A632" s="201" t="s">
        <v>537</v>
      </c>
      <c r="B632" s="205">
        <f>SUM(B633:B636)</f>
        <v>0</v>
      </c>
      <c r="C632" s="205">
        <f>SUM(C633:C636)</f>
        <v>0</v>
      </c>
      <c r="D632" s="203" t="str">
        <f t="shared" si="9"/>
        <v/>
      </c>
      <c r="E632" s="201"/>
    </row>
    <row r="633" ht="20.1" hidden="1" customHeight="1" spans="1:5">
      <c r="A633" s="201" t="s">
        <v>538</v>
      </c>
      <c r="B633" s="206"/>
      <c r="C633" s="206"/>
      <c r="D633" s="203" t="str">
        <f t="shared" si="9"/>
        <v/>
      </c>
      <c r="E633" s="201"/>
    </row>
    <row r="634" ht="20.1" hidden="1" customHeight="1" spans="1:5">
      <c r="A634" s="201" t="s">
        <v>539</v>
      </c>
      <c r="B634" s="206"/>
      <c r="C634" s="206"/>
      <c r="D634" s="203" t="str">
        <f t="shared" si="9"/>
        <v/>
      </c>
      <c r="E634" s="201"/>
    </row>
    <row r="635" ht="20.1" hidden="1" customHeight="1" spans="1:5">
      <c r="A635" s="201" t="s">
        <v>540</v>
      </c>
      <c r="B635" s="206"/>
      <c r="C635" s="206"/>
      <c r="D635" s="203" t="str">
        <f t="shared" si="9"/>
        <v/>
      </c>
      <c r="E635" s="201"/>
    </row>
    <row r="636" ht="20.1" hidden="1" customHeight="1" spans="1:5">
      <c r="A636" s="201" t="s">
        <v>541</v>
      </c>
      <c r="B636" s="206"/>
      <c r="C636" s="206"/>
      <c r="D636" s="203" t="str">
        <f t="shared" si="9"/>
        <v/>
      </c>
      <c r="E636" s="201"/>
    </row>
    <row r="637" ht="20.1" hidden="1" customHeight="1" spans="1:5">
      <c r="A637" s="201" t="s">
        <v>542</v>
      </c>
      <c r="B637" s="205">
        <f>SUM(B638:B641)</f>
        <v>0</v>
      </c>
      <c r="C637" s="205">
        <f>SUM(C638:C641)</f>
        <v>0</v>
      </c>
      <c r="D637" s="203" t="str">
        <f t="shared" si="9"/>
        <v/>
      </c>
      <c r="E637" s="201"/>
    </row>
    <row r="638" ht="20.1" hidden="1" customHeight="1" spans="1:5">
      <c r="A638" s="201" t="s">
        <v>90</v>
      </c>
      <c r="B638" s="206"/>
      <c r="C638" s="206"/>
      <c r="D638" s="203" t="str">
        <f t="shared" si="9"/>
        <v/>
      </c>
      <c r="E638" s="201"/>
    </row>
    <row r="639" ht="20.1" hidden="1" customHeight="1" spans="1:5">
      <c r="A639" s="201" t="s">
        <v>91</v>
      </c>
      <c r="B639" s="206"/>
      <c r="C639" s="206"/>
      <c r="D639" s="203" t="str">
        <f t="shared" si="9"/>
        <v/>
      </c>
      <c r="E639" s="201"/>
    </row>
    <row r="640" ht="20.1" hidden="1" customHeight="1" spans="1:5">
      <c r="A640" s="201" t="s">
        <v>92</v>
      </c>
      <c r="B640" s="206"/>
      <c r="C640" s="206"/>
      <c r="D640" s="203" t="str">
        <f t="shared" si="9"/>
        <v/>
      </c>
      <c r="E640" s="201"/>
    </row>
    <row r="641" ht="20.1" hidden="1" customHeight="1" spans="1:5">
      <c r="A641" s="201" t="s">
        <v>543</v>
      </c>
      <c r="B641" s="206"/>
      <c r="C641" s="206"/>
      <c r="D641" s="203" t="str">
        <f t="shared" si="9"/>
        <v/>
      </c>
      <c r="E641" s="201"/>
    </row>
    <row r="642" ht="20.1" customHeight="1" spans="1:5">
      <c r="A642" s="201" t="s">
        <v>544</v>
      </c>
      <c r="B642" s="205">
        <f>SUM(B643:B644)</f>
        <v>218</v>
      </c>
      <c r="C642" s="205">
        <f>SUM(C643:C644)</f>
        <v>56</v>
      </c>
      <c r="D642" s="203">
        <f t="shared" si="9"/>
        <v>25.7</v>
      </c>
      <c r="E642" s="201"/>
    </row>
    <row r="643" ht="20.1" customHeight="1" spans="1:5">
      <c r="A643" s="201" t="s">
        <v>545</v>
      </c>
      <c r="B643" s="206">
        <v>188</v>
      </c>
      <c r="C643" s="206">
        <v>56</v>
      </c>
      <c r="D643" s="203">
        <f t="shared" si="9"/>
        <v>29.8</v>
      </c>
      <c r="E643" s="201"/>
    </row>
    <row r="644" ht="20.1" customHeight="1" spans="1:5">
      <c r="A644" s="201" t="s">
        <v>546</v>
      </c>
      <c r="B644" s="206">
        <v>30</v>
      </c>
      <c r="C644" s="206"/>
      <c r="D644" s="203">
        <f t="shared" si="9"/>
        <v>0</v>
      </c>
      <c r="E644" s="201"/>
    </row>
    <row r="645" ht="20.1" customHeight="1" spans="1:5">
      <c r="A645" s="201" t="s">
        <v>547</v>
      </c>
      <c r="B645" s="205">
        <f>SUM(B646:B647)</f>
        <v>0</v>
      </c>
      <c r="C645" s="205">
        <f>SUM(C646:C647)</f>
        <v>0</v>
      </c>
      <c r="D645" s="203" t="str">
        <f t="shared" si="9"/>
        <v/>
      </c>
      <c r="E645" s="201"/>
    </row>
    <row r="646" ht="20.1" customHeight="1" spans="1:5">
      <c r="A646" s="201" t="s">
        <v>548</v>
      </c>
      <c r="B646" s="206"/>
      <c r="C646" s="206"/>
      <c r="D646" s="203" t="str">
        <f t="shared" ref="D646:D709" si="10">IF(B646=0,"",ROUND(C646/B646*100,1))</f>
        <v/>
      </c>
      <c r="E646" s="201"/>
    </row>
    <row r="647" ht="20.1" customHeight="1" spans="1:5">
      <c r="A647" s="201" t="s">
        <v>549</v>
      </c>
      <c r="B647" s="206"/>
      <c r="C647" s="206"/>
      <c r="D647" s="203" t="str">
        <f t="shared" si="10"/>
        <v/>
      </c>
      <c r="E647" s="201"/>
    </row>
    <row r="648" s="193" customFormat="1" ht="20.1" customHeight="1" spans="1:5">
      <c r="A648" s="201" t="s">
        <v>550</v>
      </c>
      <c r="B648" s="205">
        <f>SUM(B649:B650)</f>
        <v>0</v>
      </c>
      <c r="C648" s="205">
        <f>SUM(C649:C650)</f>
        <v>0</v>
      </c>
      <c r="D648" s="203" t="str">
        <f t="shared" si="10"/>
        <v/>
      </c>
      <c r="E648" s="212"/>
    </row>
    <row r="649" s="193" customFormat="1" ht="20.1" customHeight="1" spans="1:5">
      <c r="A649" s="201" t="s">
        <v>551</v>
      </c>
      <c r="B649" s="206"/>
      <c r="C649" s="206"/>
      <c r="D649" s="203" t="str">
        <f t="shared" si="10"/>
        <v/>
      </c>
      <c r="E649" s="212"/>
    </row>
    <row r="650" s="193" customFormat="1" ht="20.1" customHeight="1" spans="1:5">
      <c r="A650" s="201" t="s">
        <v>552</v>
      </c>
      <c r="B650" s="206"/>
      <c r="C650" s="206"/>
      <c r="D650" s="203" t="str">
        <f t="shared" si="10"/>
        <v/>
      </c>
      <c r="E650" s="212"/>
    </row>
    <row r="651" ht="20.1" customHeight="1" spans="1:5">
      <c r="A651" s="201" t="s">
        <v>553</v>
      </c>
      <c r="B651" s="205">
        <f>SUM(B652:B653)</f>
        <v>0</v>
      </c>
      <c r="C651" s="205">
        <f>SUM(C652:C653)</f>
        <v>0</v>
      </c>
      <c r="D651" s="203" t="str">
        <f t="shared" si="10"/>
        <v/>
      </c>
      <c r="E651" s="201"/>
    </row>
    <row r="652" ht="20.1" customHeight="1" spans="1:5">
      <c r="A652" s="201" t="s">
        <v>554</v>
      </c>
      <c r="B652" s="206"/>
      <c r="C652" s="206"/>
      <c r="D652" s="203" t="str">
        <f t="shared" si="10"/>
        <v/>
      </c>
      <c r="E652" s="201"/>
    </row>
    <row r="653" ht="20.1" customHeight="1" spans="1:5">
      <c r="A653" s="201" t="s">
        <v>555</v>
      </c>
      <c r="B653" s="206"/>
      <c r="C653" s="206"/>
      <c r="D653" s="203" t="str">
        <f t="shared" si="10"/>
        <v/>
      </c>
      <c r="E653" s="201"/>
    </row>
    <row r="654" ht="20.1" customHeight="1" spans="1:5">
      <c r="A654" s="201" t="s">
        <v>556</v>
      </c>
      <c r="B654" s="205">
        <f>SUM(B655:B656)</f>
        <v>666</v>
      </c>
      <c r="C654" s="205">
        <f>SUM(C655:C656)</f>
        <v>0</v>
      </c>
      <c r="D654" s="203">
        <f t="shared" si="10"/>
        <v>0</v>
      </c>
      <c r="E654" s="201"/>
    </row>
    <row r="655" ht="20.1" customHeight="1" spans="1:5">
      <c r="A655" s="201" t="s">
        <v>557</v>
      </c>
      <c r="B655" s="206"/>
      <c r="C655" s="206"/>
      <c r="D655" s="203" t="str">
        <f t="shared" si="10"/>
        <v/>
      </c>
      <c r="E655" s="201"/>
    </row>
    <row r="656" ht="20.1" customHeight="1" spans="1:5">
      <c r="A656" s="201" t="s">
        <v>558</v>
      </c>
      <c r="B656" s="206">
        <v>666</v>
      </c>
      <c r="C656" s="206"/>
      <c r="D656" s="203">
        <f t="shared" si="10"/>
        <v>0</v>
      </c>
      <c r="E656" s="201"/>
    </row>
    <row r="657" s="193" customFormat="1" ht="20.1" customHeight="1" spans="1:5">
      <c r="A657" s="201" t="s">
        <v>559</v>
      </c>
      <c r="B657" s="205">
        <f>SUM(B658:B660)</f>
        <v>382</v>
      </c>
      <c r="C657" s="205">
        <f>SUM(C658:C660)</f>
        <v>42</v>
      </c>
      <c r="D657" s="203">
        <f t="shared" si="10"/>
        <v>11</v>
      </c>
      <c r="E657" s="212"/>
    </row>
    <row r="658" s="193" customFormat="1" ht="20.1" customHeight="1" spans="1:5">
      <c r="A658" s="201" t="s">
        <v>560</v>
      </c>
      <c r="B658" s="206"/>
      <c r="C658" s="206"/>
      <c r="D658" s="203" t="str">
        <f t="shared" si="10"/>
        <v/>
      </c>
      <c r="E658" s="212"/>
    </row>
    <row r="659" s="193" customFormat="1" ht="20.1" customHeight="1" spans="1:5">
      <c r="A659" s="201" t="s">
        <v>561</v>
      </c>
      <c r="B659" s="206">
        <v>382</v>
      </c>
      <c r="C659" s="206">
        <v>42</v>
      </c>
      <c r="D659" s="203">
        <f t="shared" si="10"/>
        <v>11</v>
      </c>
      <c r="E659" s="212"/>
    </row>
    <row r="660" s="193" customFormat="1" ht="20.1" customHeight="1" spans="1:5">
      <c r="A660" s="201" t="s">
        <v>562</v>
      </c>
      <c r="B660" s="206"/>
      <c r="C660" s="206"/>
      <c r="D660" s="203" t="str">
        <f t="shared" si="10"/>
        <v/>
      </c>
      <c r="E660" s="212"/>
    </row>
    <row r="661" s="193" customFormat="1" ht="20.1" hidden="1" customHeight="1" spans="1:5">
      <c r="A661" s="201" t="s">
        <v>563</v>
      </c>
      <c r="B661" s="205">
        <f>SUM(B662:B665)</f>
        <v>0</v>
      </c>
      <c r="C661" s="205">
        <f>SUM(C662:C665)</f>
        <v>0</v>
      </c>
      <c r="D661" s="203" t="str">
        <f t="shared" si="10"/>
        <v/>
      </c>
      <c r="E661" s="212"/>
    </row>
    <row r="662" s="193" customFormat="1" ht="20.1" hidden="1" customHeight="1" spans="1:5">
      <c r="A662" s="201" t="s">
        <v>564</v>
      </c>
      <c r="B662" s="206"/>
      <c r="C662" s="206"/>
      <c r="D662" s="203" t="str">
        <f t="shared" si="10"/>
        <v/>
      </c>
      <c r="E662" s="212"/>
    </row>
    <row r="663" s="193" customFormat="1" ht="20.1" hidden="1" customHeight="1" spans="1:5">
      <c r="A663" s="201" t="s">
        <v>565</v>
      </c>
      <c r="B663" s="206"/>
      <c r="C663" s="206"/>
      <c r="D663" s="203" t="str">
        <f t="shared" si="10"/>
        <v/>
      </c>
      <c r="E663" s="212"/>
    </row>
    <row r="664" s="193" customFormat="1" ht="20.1" hidden="1" customHeight="1" spans="1:5">
      <c r="A664" s="201" t="s">
        <v>566</v>
      </c>
      <c r="B664" s="206"/>
      <c r="C664" s="206"/>
      <c r="D664" s="203" t="str">
        <f t="shared" si="10"/>
        <v/>
      </c>
      <c r="E664" s="212"/>
    </row>
    <row r="665" s="193" customFormat="1" ht="20.1" hidden="1" customHeight="1" spans="1:5">
      <c r="A665" s="201" t="s">
        <v>567</v>
      </c>
      <c r="B665" s="206"/>
      <c r="C665" s="206"/>
      <c r="D665" s="203" t="str">
        <f t="shared" si="10"/>
        <v/>
      </c>
      <c r="E665" s="212"/>
    </row>
    <row r="666" ht="20.1" customHeight="1" spans="1:5">
      <c r="A666" s="201" t="s">
        <v>568</v>
      </c>
      <c r="B666" s="206">
        <v>17</v>
      </c>
      <c r="C666" s="206"/>
      <c r="D666" s="203">
        <f t="shared" si="10"/>
        <v>0</v>
      </c>
      <c r="E666" s="201"/>
    </row>
    <row r="667" ht="20.1" customHeight="1" spans="1:5">
      <c r="A667" s="201" t="s">
        <v>569</v>
      </c>
      <c r="B667" s="205">
        <f>SUM(B668,B673,B686,B690,B702,B705,B709,B719,B724,B730,B734,B737,)</f>
        <v>1506</v>
      </c>
      <c r="C667" s="205">
        <f>SUM(C668,C673,C686,C690,C702,C705,C709,C719,C724,C730,C734,C737,)</f>
        <v>1262</v>
      </c>
      <c r="D667" s="203">
        <f t="shared" si="10"/>
        <v>83.8</v>
      </c>
      <c r="E667" s="201"/>
    </row>
    <row r="668" ht="20.1" customHeight="1" spans="1:5">
      <c r="A668" s="201" t="s">
        <v>570</v>
      </c>
      <c r="B668" s="205">
        <f>SUM(B669:B672)</f>
        <v>196</v>
      </c>
      <c r="C668" s="205">
        <f>SUM(C669:C672)</f>
        <v>0</v>
      </c>
      <c r="D668" s="203">
        <f t="shared" si="10"/>
        <v>0</v>
      </c>
      <c r="E668" s="201"/>
    </row>
    <row r="669" ht="20.1" customHeight="1" spans="1:5">
      <c r="A669" s="201" t="s">
        <v>90</v>
      </c>
      <c r="B669" s="206">
        <v>196</v>
      </c>
      <c r="C669" s="206"/>
      <c r="D669" s="203">
        <f t="shared" si="10"/>
        <v>0</v>
      </c>
      <c r="E669" s="201"/>
    </row>
    <row r="670" ht="20.1" hidden="1" customHeight="1" spans="1:5">
      <c r="A670" s="201" t="s">
        <v>91</v>
      </c>
      <c r="B670" s="206"/>
      <c r="C670" s="206"/>
      <c r="D670" s="203" t="str">
        <f t="shared" si="10"/>
        <v/>
      </c>
      <c r="E670" s="201"/>
    </row>
    <row r="671" ht="20.1" hidden="1" customHeight="1" spans="1:5">
      <c r="A671" s="201" t="s">
        <v>92</v>
      </c>
      <c r="B671" s="206"/>
      <c r="C671" s="206"/>
      <c r="D671" s="203" t="str">
        <f t="shared" si="10"/>
        <v/>
      </c>
      <c r="E671" s="201"/>
    </row>
    <row r="672" ht="20.1" hidden="1" customHeight="1" spans="1:5">
      <c r="A672" s="201" t="s">
        <v>571</v>
      </c>
      <c r="B672" s="206"/>
      <c r="C672" s="206"/>
      <c r="D672" s="203" t="str">
        <f t="shared" si="10"/>
        <v/>
      </c>
      <c r="E672" s="201"/>
    </row>
    <row r="673" ht="20.1" hidden="1" customHeight="1" spans="1:5">
      <c r="A673" s="201" t="s">
        <v>572</v>
      </c>
      <c r="B673" s="205">
        <f>SUM(B674:B685)</f>
        <v>0</v>
      </c>
      <c r="C673" s="205">
        <f>SUM(C674:C685)</f>
        <v>0</v>
      </c>
      <c r="D673" s="203" t="str">
        <f t="shared" si="10"/>
        <v/>
      </c>
      <c r="E673" s="201"/>
    </row>
    <row r="674" ht="20.1" hidden="1" customHeight="1" spans="1:5">
      <c r="A674" s="201" t="s">
        <v>573</v>
      </c>
      <c r="B674" s="206"/>
      <c r="C674" s="206"/>
      <c r="D674" s="203" t="str">
        <f t="shared" si="10"/>
        <v/>
      </c>
      <c r="E674" s="201"/>
    </row>
    <row r="675" ht="20.1" hidden="1" customHeight="1" spans="1:5">
      <c r="A675" s="201" t="s">
        <v>574</v>
      </c>
      <c r="B675" s="206"/>
      <c r="C675" s="206"/>
      <c r="D675" s="203" t="str">
        <f t="shared" si="10"/>
        <v/>
      </c>
      <c r="E675" s="201"/>
    </row>
    <row r="676" ht="20.1" hidden="1" customHeight="1" spans="1:5">
      <c r="A676" s="201" t="s">
        <v>575</v>
      </c>
      <c r="B676" s="206"/>
      <c r="C676" s="206"/>
      <c r="D676" s="203" t="str">
        <f t="shared" si="10"/>
        <v/>
      </c>
      <c r="E676" s="201"/>
    </row>
    <row r="677" ht="20.1" hidden="1" customHeight="1" spans="1:5">
      <c r="A677" s="201" t="s">
        <v>576</v>
      </c>
      <c r="B677" s="206"/>
      <c r="C677" s="206"/>
      <c r="D677" s="203" t="str">
        <f t="shared" si="10"/>
        <v/>
      </c>
      <c r="E677" s="201"/>
    </row>
    <row r="678" ht="20.1" hidden="1" customHeight="1" spans="1:5">
      <c r="A678" s="201" t="s">
        <v>577</v>
      </c>
      <c r="B678" s="206"/>
      <c r="C678" s="206"/>
      <c r="D678" s="203" t="str">
        <f t="shared" si="10"/>
        <v/>
      </c>
      <c r="E678" s="201"/>
    </row>
    <row r="679" ht="20.1" hidden="1" customHeight="1" spans="1:5">
      <c r="A679" s="201" t="s">
        <v>578</v>
      </c>
      <c r="B679" s="206"/>
      <c r="C679" s="206"/>
      <c r="D679" s="203" t="str">
        <f t="shared" si="10"/>
        <v/>
      </c>
      <c r="E679" s="201"/>
    </row>
    <row r="680" ht="20.1" hidden="1" customHeight="1" spans="1:5">
      <c r="A680" s="201" t="s">
        <v>579</v>
      </c>
      <c r="B680" s="206"/>
      <c r="C680" s="206"/>
      <c r="D680" s="203" t="str">
        <f t="shared" si="10"/>
        <v/>
      </c>
      <c r="E680" s="201"/>
    </row>
    <row r="681" ht="20.1" hidden="1" customHeight="1" spans="1:5">
      <c r="A681" s="201" t="s">
        <v>580</v>
      </c>
      <c r="B681" s="206"/>
      <c r="C681" s="206"/>
      <c r="D681" s="203" t="str">
        <f t="shared" si="10"/>
        <v/>
      </c>
      <c r="E681" s="201"/>
    </row>
    <row r="682" ht="20.1" hidden="1" customHeight="1" spans="1:5">
      <c r="A682" s="201" t="s">
        <v>581</v>
      </c>
      <c r="B682" s="206"/>
      <c r="C682" s="206"/>
      <c r="D682" s="203" t="str">
        <f t="shared" si="10"/>
        <v/>
      </c>
      <c r="E682" s="201"/>
    </row>
    <row r="683" ht="20.1" hidden="1" customHeight="1" spans="1:5">
      <c r="A683" s="201" t="s">
        <v>582</v>
      </c>
      <c r="B683" s="206"/>
      <c r="C683" s="206"/>
      <c r="D683" s="203" t="str">
        <f t="shared" si="10"/>
        <v/>
      </c>
      <c r="E683" s="201"/>
    </row>
    <row r="684" ht="20.1" hidden="1" customHeight="1" spans="1:5">
      <c r="A684" s="201" t="s">
        <v>583</v>
      </c>
      <c r="B684" s="206"/>
      <c r="C684" s="206"/>
      <c r="D684" s="203" t="str">
        <f t="shared" si="10"/>
        <v/>
      </c>
      <c r="E684" s="201"/>
    </row>
    <row r="685" ht="20.1" hidden="1" customHeight="1" spans="1:5">
      <c r="A685" s="201" t="s">
        <v>584</v>
      </c>
      <c r="B685" s="206"/>
      <c r="C685" s="206"/>
      <c r="D685" s="203" t="str">
        <f t="shared" si="10"/>
        <v/>
      </c>
      <c r="E685" s="201"/>
    </row>
    <row r="686" ht="20.1" customHeight="1" spans="1:5">
      <c r="A686" s="201" t="s">
        <v>585</v>
      </c>
      <c r="B686" s="205">
        <f>SUM(B687:B689)</f>
        <v>102</v>
      </c>
      <c r="C686" s="205">
        <f>SUM(C687:C689)</f>
        <v>272</v>
      </c>
      <c r="D686" s="203">
        <f t="shared" si="10"/>
        <v>266.7</v>
      </c>
      <c r="E686" s="201"/>
    </row>
    <row r="687" ht="20.1" customHeight="1" spans="1:5">
      <c r="A687" s="201" t="s">
        <v>586</v>
      </c>
      <c r="B687" s="206">
        <v>20</v>
      </c>
      <c r="C687" s="206">
        <v>217</v>
      </c>
      <c r="D687" s="203">
        <f t="shared" si="10"/>
        <v>1085</v>
      </c>
      <c r="E687" s="201"/>
    </row>
    <row r="688" ht="20.1" customHeight="1" spans="1:5">
      <c r="A688" s="201" t="s">
        <v>587</v>
      </c>
      <c r="B688" s="206"/>
      <c r="C688" s="206"/>
      <c r="D688" s="203" t="str">
        <f t="shared" si="10"/>
        <v/>
      </c>
      <c r="E688" s="201"/>
    </row>
    <row r="689" ht="20.1" customHeight="1" spans="1:5">
      <c r="A689" s="201" t="s">
        <v>588</v>
      </c>
      <c r="B689" s="206">
        <v>82</v>
      </c>
      <c r="C689" s="206">
        <v>55</v>
      </c>
      <c r="D689" s="203">
        <f t="shared" si="10"/>
        <v>67.1</v>
      </c>
      <c r="E689" s="201"/>
    </row>
    <row r="690" ht="20.1" customHeight="1" spans="1:5">
      <c r="A690" s="201" t="s">
        <v>589</v>
      </c>
      <c r="B690" s="205">
        <f>SUM(B691:B701)</f>
        <v>604</v>
      </c>
      <c r="C690" s="205">
        <f>SUM(C691:C701)</f>
        <v>455</v>
      </c>
      <c r="D690" s="203">
        <f t="shared" si="10"/>
        <v>75.3</v>
      </c>
      <c r="E690" s="201"/>
    </row>
    <row r="691" ht="20.25" hidden="1" customHeight="1" spans="1:5">
      <c r="A691" s="201" t="s">
        <v>590</v>
      </c>
      <c r="B691" s="206"/>
      <c r="C691" s="206"/>
      <c r="D691" s="203" t="str">
        <f t="shared" si="10"/>
        <v/>
      </c>
      <c r="E691" s="201"/>
    </row>
    <row r="692" ht="20.1" hidden="1" customHeight="1" spans="1:5">
      <c r="A692" s="201" t="s">
        <v>591</v>
      </c>
      <c r="B692" s="206"/>
      <c r="C692" s="206"/>
      <c r="D692" s="203" t="str">
        <f t="shared" si="10"/>
        <v/>
      </c>
      <c r="E692" s="201"/>
    </row>
    <row r="693" ht="20.1" hidden="1" customHeight="1" spans="1:5">
      <c r="A693" s="201" t="s">
        <v>592</v>
      </c>
      <c r="B693" s="206"/>
      <c r="C693" s="206"/>
      <c r="D693" s="203" t="str">
        <f t="shared" si="10"/>
        <v/>
      </c>
      <c r="E693" s="201"/>
    </row>
    <row r="694" ht="20.1" hidden="1" customHeight="1" spans="1:5">
      <c r="A694" s="201" t="s">
        <v>593</v>
      </c>
      <c r="B694" s="206"/>
      <c r="C694" s="206"/>
      <c r="D694" s="203" t="str">
        <f t="shared" si="10"/>
        <v/>
      </c>
      <c r="E694" s="201"/>
    </row>
    <row r="695" ht="20.1" hidden="1" customHeight="1" spans="1:5">
      <c r="A695" s="201" t="s">
        <v>594</v>
      </c>
      <c r="B695" s="206"/>
      <c r="C695" s="206"/>
      <c r="D695" s="203" t="str">
        <f t="shared" si="10"/>
        <v/>
      </c>
      <c r="E695" s="201"/>
    </row>
    <row r="696" ht="20.1" hidden="1" customHeight="1" spans="1:5">
      <c r="A696" s="201" t="s">
        <v>595</v>
      </c>
      <c r="B696" s="206"/>
      <c r="C696" s="206"/>
      <c r="D696" s="203" t="str">
        <f t="shared" si="10"/>
        <v/>
      </c>
      <c r="E696" s="201"/>
    </row>
    <row r="697" ht="20.1" hidden="1" customHeight="1" spans="1:5">
      <c r="A697" s="201" t="s">
        <v>596</v>
      </c>
      <c r="B697" s="206"/>
      <c r="C697" s="206"/>
      <c r="D697" s="203" t="str">
        <f t="shared" si="10"/>
        <v/>
      </c>
      <c r="E697" s="201"/>
    </row>
    <row r="698" ht="20.1" customHeight="1" spans="1:5">
      <c r="A698" s="201" t="s">
        <v>597</v>
      </c>
      <c r="B698" s="206">
        <v>548</v>
      </c>
      <c r="C698" s="206">
        <v>424</v>
      </c>
      <c r="D698" s="203">
        <f t="shared" si="10"/>
        <v>77.4</v>
      </c>
      <c r="E698" s="201"/>
    </row>
    <row r="699" ht="20.1" customHeight="1" spans="1:5">
      <c r="A699" s="201" t="s">
        <v>598</v>
      </c>
      <c r="B699" s="206">
        <v>21</v>
      </c>
      <c r="C699" s="206"/>
      <c r="D699" s="203">
        <f t="shared" si="10"/>
        <v>0</v>
      </c>
      <c r="E699" s="201"/>
    </row>
    <row r="700" ht="20.1" customHeight="1" spans="1:5">
      <c r="A700" s="201" t="s">
        <v>599</v>
      </c>
      <c r="B700" s="206"/>
      <c r="C700" s="206"/>
      <c r="D700" s="203" t="str">
        <f t="shared" si="10"/>
        <v/>
      </c>
      <c r="E700" s="201"/>
    </row>
    <row r="701" ht="20.1" customHeight="1" spans="1:5">
      <c r="A701" s="201" t="s">
        <v>600</v>
      </c>
      <c r="B701" s="206">
        <v>35</v>
      </c>
      <c r="C701" s="206">
        <v>31</v>
      </c>
      <c r="D701" s="203">
        <f t="shared" si="10"/>
        <v>88.6</v>
      </c>
      <c r="E701" s="201"/>
    </row>
    <row r="702" ht="20.1" customHeight="1" spans="1:5">
      <c r="A702" s="201" t="s">
        <v>601</v>
      </c>
      <c r="B702" s="205">
        <f>SUM(B703:B704)</f>
        <v>5</v>
      </c>
      <c r="C702" s="205">
        <f>SUM(C703:C704)</f>
        <v>0</v>
      </c>
      <c r="D702" s="203">
        <f t="shared" si="10"/>
        <v>0</v>
      </c>
      <c r="E702" s="201"/>
    </row>
    <row r="703" ht="20.1" customHeight="1" spans="1:5">
      <c r="A703" s="201" t="s">
        <v>602</v>
      </c>
      <c r="B703" s="206"/>
      <c r="C703" s="206"/>
      <c r="D703" s="203" t="str">
        <f t="shared" si="10"/>
        <v/>
      </c>
      <c r="E703" s="201"/>
    </row>
    <row r="704" ht="20.1" customHeight="1" spans="1:5">
      <c r="A704" s="201" t="s">
        <v>603</v>
      </c>
      <c r="B704" s="206">
        <v>5</v>
      </c>
      <c r="C704" s="206"/>
      <c r="D704" s="203">
        <f t="shared" si="10"/>
        <v>0</v>
      </c>
      <c r="E704" s="201"/>
    </row>
    <row r="705" ht="20.1" customHeight="1" spans="1:5">
      <c r="A705" s="201" t="s">
        <v>604</v>
      </c>
      <c r="B705" s="205">
        <f>SUM(B706:B708)</f>
        <v>278</v>
      </c>
      <c r="C705" s="205">
        <f>SUM(C706:C708)</f>
        <v>288</v>
      </c>
      <c r="D705" s="203">
        <f t="shared" si="10"/>
        <v>103.6</v>
      </c>
      <c r="E705" s="201"/>
    </row>
    <row r="706" ht="20.1" customHeight="1" spans="1:5">
      <c r="A706" s="201" t="s">
        <v>605</v>
      </c>
      <c r="B706" s="206"/>
      <c r="C706" s="206">
        <v>93</v>
      </c>
      <c r="D706" s="203" t="str">
        <f t="shared" si="10"/>
        <v/>
      </c>
      <c r="E706" s="201"/>
    </row>
    <row r="707" ht="20.1" customHeight="1" spans="1:5">
      <c r="A707" s="201" t="s">
        <v>606</v>
      </c>
      <c r="B707" s="206">
        <v>278</v>
      </c>
      <c r="C707" s="206">
        <v>167</v>
      </c>
      <c r="D707" s="203">
        <f t="shared" si="10"/>
        <v>60.1</v>
      </c>
      <c r="E707" s="201"/>
    </row>
    <row r="708" ht="20.1" customHeight="1" spans="1:5">
      <c r="A708" s="201" t="s">
        <v>607</v>
      </c>
      <c r="B708" s="206"/>
      <c r="C708" s="206">
        <v>28</v>
      </c>
      <c r="D708" s="203" t="str">
        <f t="shared" si="10"/>
        <v/>
      </c>
      <c r="E708" s="201"/>
    </row>
    <row r="709" ht="20.1" hidden="1" customHeight="1" spans="1:5">
      <c r="A709" s="201" t="s">
        <v>608</v>
      </c>
      <c r="B709" s="205">
        <f>SUM(B710:B718)</f>
        <v>0</v>
      </c>
      <c r="C709" s="205">
        <f>SUM(C710:C718)</f>
        <v>0</v>
      </c>
      <c r="D709" s="203" t="str">
        <f t="shared" si="10"/>
        <v/>
      </c>
      <c r="E709" s="201"/>
    </row>
    <row r="710" ht="20.1" hidden="1" customHeight="1" spans="1:5">
      <c r="A710" s="201" t="s">
        <v>90</v>
      </c>
      <c r="B710" s="206"/>
      <c r="C710" s="206"/>
      <c r="D710" s="203" t="str">
        <f t="shared" ref="D710:D774" si="11">IF(B710=0,"",ROUND(C710/B710*100,1))</f>
        <v/>
      </c>
      <c r="E710" s="201"/>
    </row>
    <row r="711" ht="20.1" hidden="1" customHeight="1" spans="1:5">
      <c r="A711" s="201" t="s">
        <v>91</v>
      </c>
      <c r="B711" s="206"/>
      <c r="C711" s="206"/>
      <c r="D711" s="203" t="str">
        <f t="shared" si="11"/>
        <v/>
      </c>
      <c r="E711" s="201"/>
    </row>
    <row r="712" ht="20.1" hidden="1" customHeight="1" spans="1:5">
      <c r="A712" s="201" t="s">
        <v>92</v>
      </c>
      <c r="B712" s="206"/>
      <c r="C712" s="206"/>
      <c r="D712" s="203" t="str">
        <f t="shared" si="11"/>
        <v/>
      </c>
      <c r="E712" s="201"/>
    </row>
    <row r="713" ht="20.1" hidden="1" customHeight="1" spans="1:5">
      <c r="A713" s="201" t="s">
        <v>609</v>
      </c>
      <c r="B713" s="206"/>
      <c r="C713" s="206"/>
      <c r="D713" s="203" t="str">
        <f t="shared" si="11"/>
        <v/>
      </c>
      <c r="E713" s="201"/>
    </row>
    <row r="714" ht="20.1" hidden="1" customHeight="1" spans="1:5">
      <c r="A714" s="201" t="s">
        <v>610</v>
      </c>
      <c r="B714" s="206"/>
      <c r="C714" s="206"/>
      <c r="D714" s="203" t="str">
        <f t="shared" si="11"/>
        <v/>
      </c>
      <c r="E714" s="201"/>
    </row>
    <row r="715" ht="20.1" hidden="1" customHeight="1" spans="1:5">
      <c r="A715" s="201" t="s">
        <v>611</v>
      </c>
      <c r="B715" s="206"/>
      <c r="C715" s="206"/>
      <c r="D715" s="203" t="str">
        <f t="shared" si="11"/>
        <v/>
      </c>
      <c r="E715" s="201"/>
    </row>
    <row r="716" ht="20.1" hidden="1" customHeight="1" spans="1:5">
      <c r="A716" s="201" t="s">
        <v>612</v>
      </c>
      <c r="B716" s="206"/>
      <c r="C716" s="206"/>
      <c r="D716" s="203" t="str">
        <f t="shared" si="11"/>
        <v/>
      </c>
      <c r="E716" s="201"/>
    </row>
    <row r="717" ht="20.1" hidden="1" customHeight="1" spans="1:5">
      <c r="A717" s="201" t="s">
        <v>99</v>
      </c>
      <c r="B717" s="206"/>
      <c r="C717" s="206"/>
      <c r="D717" s="203" t="str">
        <f t="shared" si="11"/>
        <v/>
      </c>
      <c r="E717" s="201"/>
    </row>
    <row r="718" ht="20.1" hidden="1" customHeight="1" spans="1:5">
      <c r="A718" s="201" t="s">
        <v>613</v>
      </c>
      <c r="B718" s="206"/>
      <c r="C718" s="206"/>
      <c r="D718" s="203" t="str">
        <f t="shared" si="11"/>
        <v/>
      </c>
      <c r="E718" s="201"/>
    </row>
    <row r="719" s="193" customFormat="1" ht="20.1" hidden="1" customHeight="1" spans="1:5">
      <c r="A719" s="201" t="s">
        <v>614</v>
      </c>
      <c r="B719" s="205">
        <f>SUM(B720:B723)</f>
        <v>0</v>
      </c>
      <c r="C719" s="205">
        <f>SUM(C720:C723)</f>
        <v>0</v>
      </c>
      <c r="D719" s="203" t="str">
        <f t="shared" si="11"/>
        <v/>
      </c>
      <c r="E719" s="212"/>
    </row>
    <row r="720" s="193" customFormat="1" ht="20.1" hidden="1" customHeight="1" spans="1:5">
      <c r="A720" s="201" t="s">
        <v>615</v>
      </c>
      <c r="B720" s="206"/>
      <c r="C720" s="206"/>
      <c r="D720" s="203" t="str">
        <f t="shared" si="11"/>
        <v/>
      </c>
      <c r="E720" s="212"/>
    </row>
    <row r="721" s="193" customFormat="1" ht="20.1" hidden="1" customHeight="1" spans="1:5">
      <c r="A721" s="201" t="s">
        <v>616</v>
      </c>
      <c r="B721" s="206"/>
      <c r="C721" s="206"/>
      <c r="D721" s="203" t="str">
        <f t="shared" si="11"/>
        <v/>
      </c>
      <c r="E721" s="212"/>
    </row>
    <row r="722" s="193" customFormat="1" ht="20.1" hidden="1" customHeight="1" spans="1:5">
      <c r="A722" s="201" t="s">
        <v>617</v>
      </c>
      <c r="B722" s="206"/>
      <c r="C722" s="206"/>
      <c r="D722" s="203" t="str">
        <f t="shared" si="11"/>
        <v/>
      </c>
      <c r="E722" s="212"/>
    </row>
    <row r="723" s="193" customFormat="1" ht="20.1" hidden="1" customHeight="1" spans="1:5">
      <c r="A723" s="201" t="s">
        <v>618</v>
      </c>
      <c r="B723" s="206"/>
      <c r="C723" s="206"/>
      <c r="D723" s="203" t="str">
        <f t="shared" si="11"/>
        <v/>
      </c>
      <c r="E723" s="212"/>
    </row>
    <row r="724" s="193" customFormat="1" ht="20.1" customHeight="1" spans="1:5">
      <c r="A724" s="201" t="s">
        <v>619</v>
      </c>
      <c r="B724" s="205">
        <f>SUM(B725:B729)</f>
        <v>246</v>
      </c>
      <c r="C724" s="205">
        <f>SUM(C725:C729)</f>
        <v>247</v>
      </c>
      <c r="D724" s="203">
        <f t="shared" si="11"/>
        <v>100.4</v>
      </c>
      <c r="E724" s="212"/>
    </row>
    <row r="725" s="193" customFormat="1" ht="20.1" customHeight="1" spans="1:5">
      <c r="A725" s="201" t="s">
        <v>620</v>
      </c>
      <c r="B725" s="206"/>
      <c r="C725" s="206"/>
      <c r="D725" s="203" t="str">
        <f t="shared" si="11"/>
        <v/>
      </c>
      <c r="E725" s="212"/>
    </row>
    <row r="726" s="193" customFormat="1" ht="20.1" customHeight="1" spans="1:5">
      <c r="A726" s="201" t="s">
        <v>621</v>
      </c>
      <c r="B726" s="206">
        <v>221</v>
      </c>
      <c r="C726" s="206">
        <v>246</v>
      </c>
      <c r="D726" s="203">
        <f t="shared" si="11"/>
        <v>111.3</v>
      </c>
      <c r="E726" s="212"/>
    </row>
    <row r="727" s="193" customFormat="1" ht="20.1" customHeight="1" spans="1:5">
      <c r="A727" s="201" t="s">
        <v>622</v>
      </c>
      <c r="B727" s="206"/>
      <c r="C727" s="206"/>
      <c r="D727" s="203" t="str">
        <f t="shared" si="11"/>
        <v/>
      </c>
      <c r="E727" s="212"/>
    </row>
    <row r="728" s="193" customFormat="1" ht="20.1" customHeight="1" spans="1:5">
      <c r="A728" s="201" t="s">
        <v>623</v>
      </c>
      <c r="B728" s="206">
        <v>25</v>
      </c>
      <c r="C728" s="206">
        <v>1</v>
      </c>
      <c r="D728" s="203">
        <f t="shared" si="11"/>
        <v>4</v>
      </c>
      <c r="E728" s="212"/>
    </row>
    <row r="729" s="193" customFormat="1" ht="20.1" customHeight="1" spans="1:5">
      <c r="A729" s="201" t="s">
        <v>624</v>
      </c>
      <c r="B729" s="206"/>
      <c r="C729" s="206"/>
      <c r="D729" s="203" t="str">
        <f t="shared" si="11"/>
        <v/>
      </c>
      <c r="E729" s="212"/>
    </row>
    <row r="730" s="193" customFormat="1" ht="20.1" customHeight="1" spans="1:5">
      <c r="A730" s="201" t="s">
        <v>625</v>
      </c>
      <c r="B730" s="205">
        <f>SUM(B731:B733)</f>
        <v>23</v>
      </c>
      <c r="C730" s="205">
        <f>SUM(C731:C733)</f>
        <v>0</v>
      </c>
      <c r="D730" s="203">
        <f t="shared" si="11"/>
        <v>0</v>
      </c>
      <c r="E730" s="212"/>
    </row>
    <row r="731" s="193" customFormat="1" ht="20.1" customHeight="1" spans="1:5">
      <c r="A731" s="201" t="s">
        <v>626</v>
      </c>
      <c r="B731" s="206">
        <v>23</v>
      </c>
      <c r="C731" s="206"/>
      <c r="D731" s="203">
        <f t="shared" si="11"/>
        <v>0</v>
      </c>
      <c r="E731" s="212"/>
    </row>
    <row r="732" s="193" customFormat="1" ht="20.1" customHeight="1" spans="1:5">
      <c r="A732" s="201" t="s">
        <v>627</v>
      </c>
      <c r="B732" s="206"/>
      <c r="C732" s="206"/>
      <c r="D732" s="203" t="str">
        <f t="shared" si="11"/>
        <v/>
      </c>
      <c r="E732" s="212"/>
    </row>
    <row r="733" s="193" customFormat="1" ht="20.1" customHeight="1" spans="1:5">
      <c r="A733" s="201" t="s">
        <v>628</v>
      </c>
      <c r="B733" s="206"/>
      <c r="C733" s="206"/>
      <c r="D733" s="203" t="str">
        <f t="shared" si="11"/>
        <v/>
      </c>
      <c r="E733" s="212"/>
    </row>
    <row r="734" s="193" customFormat="1" ht="20.1" customHeight="1" spans="1:5">
      <c r="A734" s="201" t="s">
        <v>629</v>
      </c>
      <c r="B734" s="205">
        <f>SUM(B735:B736)</f>
        <v>2</v>
      </c>
      <c r="C734" s="205">
        <f>SUM(C735:C736)</f>
        <v>0</v>
      </c>
      <c r="D734" s="203">
        <f t="shared" si="11"/>
        <v>0</v>
      </c>
      <c r="E734" s="212"/>
    </row>
    <row r="735" s="193" customFormat="1" ht="20.1" customHeight="1" spans="1:5">
      <c r="A735" s="201" t="s">
        <v>630</v>
      </c>
      <c r="B735" s="206">
        <v>2</v>
      </c>
      <c r="C735" s="206"/>
      <c r="D735" s="203">
        <f t="shared" si="11"/>
        <v>0</v>
      </c>
      <c r="E735" s="212"/>
    </row>
    <row r="736" s="193" customFormat="1" ht="20.1" customHeight="1" spans="1:5">
      <c r="A736" s="201" t="s">
        <v>631</v>
      </c>
      <c r="B736" s="206"/>
      <c r="C736" s="206"/>
      <c r="D736" s="203" t="str">
        <f t="shared" si="11"/>
        <v/>
      </c>
      <c r="E736" s="212"/>
    </row>
    <row r="737" ht="20.1" customHeight="1" spans="1:5">
      <c r="A737" s="201" t="s">
        <v>632</v>
      </c>
      <c r="B737" s="206">
        <v>50</v>
      </c>
      <c r="C737" s="206"/>
      <c r="D737" s="203">
        <f t="shared" si="11"/>
        <v>0</v>
      </c>
      <c r="E737" s="201"/>
    </row>
    <row r="738" ht="20.1" customHeight="1" spans="1:5">
      <c r="A738" s="201" t="s">
        <v>633</v>
      </c>
      <c r="B738" s="205">
        <f>SUM(B739,B748,B752,B760,B766,B773,B779,B782,B785,B786,B787,B793,B794,B795,B810,)</f>
        <v>2643</v>
      </c>
      <c r="C738" s="205">
        <f>SUM(C739,C748,C752,C760,C766,C773,C779,C782,C785,C786,C787,C793,C794,C795,C810,)</f>
        <v>150</v>
      </c>
      <c r="D738" s="203">
        <f t="shared" si="11"/>
        <v>5.7</v>
      </c>
      <c r="E738" s="201"/>
    </row>
    <row r="739" ht="20.1" customHeight="1" spans="1:5">
      <c r="A739" s="201" t="s">
        <v>634</v>
      </c>
      <c r="B739" s="205">
        <f>SUM(B740:B747)</f>
        <v>0</v>
      </c>
      <c r="C739" s="205">
        <f>SUM(C740:C747)</f>
        <v>0</v>
      </c>
      <c r="D739" s="203" t="str">
        <f t="shared" si="11"/>
        <v/>
      </c>
      <c r="E739" s="201"/>
    </row>
    <row r="740" ht="20.1" hidden="1" customHeight="1" spans="1:5">
      <c r="A740" s="201" t="s">
        <v>90</v>
      </c>
      <c r="B740" s="206"/>
      <c r="C740" s="206"/>
      <c r="D740" s="203" t="str">
        <f t="shared" si="11"/>
        <v/>
      </c>
      <c r="E740" s="201"/>
    </row>
    <row r="741" ht="20.1" hidden="1" customHeight="1" spans="1:5">
      <c r="A741" s="201" t="s">
        <v>91</v>
      </c>
      <c r="B741" s="206"/>
      <c r="C741" s="206"/>
      <c r="D741" s="203" t="str">
        <f t="shared" si="11"/>
        <v/>
      </c>
      <c r="E741" s="201"/>
    </row>
    <row r="742" ht="20.1" hidden="1" customHeight="1" spans="1:5">
      <c r="A742" s="201" t="s">
        <v>92</v>
      </c>
      <c r="B742" s="206"/>
      <c r="C742" s="206"/>
      <c r="D742" s="203" t="str">
        <f t="shared" si="11"/>
        <v/>
      </c>
      <c r="E742" s="201"/>
    </row>
    <row r="743" ht="20.1" hidden="1" customHeight="1" spans="1:5">
      <c r="A743" s="201" t="s">
        <v>635</v>
      </c>
      <c r="B743" s="206"/>
      <c r="C743" s="206"/>
      <c r="D743" s="203" t="str">
        <f t="shared" si="11"/>
        <v/>
      </c>
      <c r="E743" s="201"/>
    </row>
    <row r="744" ht="20.1" hidden="1" customHeight="1" spans="1:5">
      <c r="A744" s="201" t="s">
        <v>636</v>
      </c>
      <c r="B744" s="206"/>
      <c r="C744" s="206"/>
      <c r="D744" s="203" t="str">
        <f t="shared" si="11"/>
        <v/>
      </c>
      <c r="E744" s="201"/>
    </row>
    <row r="745" ht="20.1" hidden="1" customHeight="1" spans="1:5">
      <c r="A745" s="201" t="s">
        <v>637</v>
      </c>
      <c r="B745" s="206"/>
      <c r="C745" s="206"/>
      <c r="D745" s="203" t="str">
        <f t="shared" si="11"/>
        <v/>
      </c>
      <c r="E745" s="201"/>
    </row>
    <row r="746" ht="20.1" hidden="1" customHeight="1" spans="1:5">
      <c r="A746" s="201" t="s">
        <v>638</v>
      </c>
      <c r="B746" s="206"/>
      <c r="C746" s="206"/>
      <c r="D746" s="203" t="str">
        <f t="shared" si="11"/>
        <v/>
      </c>
      <c r="E746" s="201"/>
    </row>
    <row r="747" ht="20.1" hidden="1" customHeight="1" spans="1:5">
      <c r="A747" s="201" t="s">
        <v>639</v>
      </c>
      <c r="B747" s="206"/>
      <c r="C747" s="206"/>
      <c r="D747" s="203" t="str">
        <f t="shared" si="11"/>
        <v/>
      </c>
      <c r="E747" s="201"/>
    </row>
    <row r="748" ht="20.1" hidden="1" customHeight="1" spans="1:5">
      <c r="A748" s="201" t="s">
        <v>640</v>
      </c>
      <c r="B748" s="205">
        <f>SUM(B749:B751)</f>
        <v>0</v>
      </c>
      <c r="C748" s="205">
        <f>SUM(C749:C751)</f>
        <v>0</v>
      </c>
      <c r="D748" s="203" t="str">
        <f t="shared" si="11"/>
        <v/>
      </c>
      <c r="E748" s="201"/>
    </row>
    <row r="749" ht="20.1" hidden="1" customHeight="1" spans="1:5">
      <c r="A749" s="201" t="s">
        <v>641</v>
      </c>
      <c r="B749" s="206"/>
      <c r="C749" s="206"/>
      <c r="D749" s="203" t="str">
        <f t="shared" si="11"/>
        <v/>
      </c>
      <c r="E749" s="201"/>
    </row>
    <row r="750" ht="20.1" hidden="1" customHeight="1" spans="1:5">
      <c r="A750" s="201" t="s">
        <v>642</v>
      </c>
      <c r="B750" s="206"/>
      <c r="C750" s="206"/>
      <c r="D750" s="203" t="str">
        <f t="shared" si="11"/>
        <v/>
      </c>
      <c r="E750" s="201"/>
    </row>
    <row r="751" ht="20.1" hidden="1" customHeight="1" spans="1:5">
      <c r="A751" s="201" t="s">
        <v>643</v>
      </c>
      <c r="B751" s="206"/>
      <c r="C751" s="206"/>
      <c r="D751" s="203" t="str">
        <f t="shared" si="11"/>
        <v/>
      </c>
      <c r="E751" s="201"/>
    </row>
    <row r="752" ht="20.1" customHeight="1" spans="1:5">
      <c r="A752" s="201" t="s">
        <v>644</v>
      </c>
      <c r="B752" s="205">
        <f>SUM(B753:B759)</f>
        <v>2583</v>
      </c>
      <c r="C752" s="205">
        <f>SUM(C753:C759)</f>
        <v>150</v>
      </c>
      <c r="D752" s="203">
        <f t="shared" si="11"/>
        <v>5.8</v>
      </c>
      <c r="E752" s="201"/>
    </row>
    <row r="753" ht="20.1" customHeight="1" spans="1:5">
      <c r="A753" s="201" t="s">
        <v>645</v>
      </c>
      <c r="B753" s="206">
        <v>166</v>
      </c>
      <c r="C753" s="206">
        <v>150</v>
      </c>
      <c r="D753" s="203">
        <f t="shared" si="11"/>
        <v>90.4</v>
      </c>
      <c r="E753" s="201"/>
    </row>
    <row r="754" ht="20.1" customHeight="1" spans="1:5">
      <c r="A754" s="201" t="s">
        <v>646</v>
      </c>
      <c r="B754" s="206">
        <v>2417</v>
      </c>
      <c r="C754" s="206"/>
      <c r="D754" s="203">
        <f t="shared" si="11"/>
        <v>0</v>
      </c>
      <c r="E754" s="201"/>
    </row>
    <row r="755" ht="20.1" hidden="1" customHeight="1" spans="1:5">
      <c r="A755" s="201" t="s">
        <v>647</v>
      </c>
      <c r="B755" s="206"/>
      <c r="C755" s="206"/>
      <c r="D755" s="203" t="str">
        <f t="shared" si="11"/>
        <v/>
      </c>
      <c r="E755" s="201"/>
    </row>
    <row r="756" ht="20.1" hidden="1" customHeight="1" spans="1:5">
      <c r="A756" s="201" t="s">
        <v>648</v>
      </c>
      <c r="B756" s="206"/>
      <c r="C756" s="206"/>
      <c r="D756" s="203" t="str">
        <f t="shared" si="11"/>
        <v/>
      </c>
      <c r="E756" s="201"/>
    </row>
    <row r="757" ht="20.1" hidden="1" customHeight="1" spans="1:5">
      <c r="A757" s="201" t="s">
        <v>649</v>
      </c>
      <c r="B757" s="206"/>
      <c r="C757" s="206"/>
      <c r="D757" s="203" t="str">
        <f t="shared" si="11"/>
        <v/>
      </c>
      <c r="E757" s="201"/>
    </row>
    <row r="758" ht="20.1" hidden="1" customHeight="1" spans="1:5">
      <c r="A758" s="201" t="s">
        <v>650</v>
      </c>
      <c r="B758" s="206"/>
      <c r="C758" s="206"/>
      <c r="D758" s="203" t="str">
        <f t="shared" si="11"/>
        <v/>
      </c>
      <c r="E758" s="201"/>
    </row>
    <row r="759" ht="20.1" hidden="1" customHeight="1" spans="1:5">
      <c r="A759" s="201" t="s">
        <v>651</v>
      </c>
      <c r="B759" s="206"/>
      <c r="C759" s="206"/>
      <c r="D759" s="203" t="str">
        <f t="shared" si="11"/>
        <v/>
      </c>
      <c r="E759" s="201"/>
    </row>
    <row r="760" ht="20.1" customHeight="1" spans="1:5">
      <c r="A760" s="201" t="s">
        <v>652</v>
      </c>
      <c r="B760" s="205">
        <f>SUM(B761:B765)</f>
        <v>60</v>
      </c>
      <c r="C760" s="205">
        <f>SUM(C761:C765)</f>
        <v>0</v>
      </c>
      <c r="D760" s="203">
        <f t="shared" si="11"/>
        <v>0</v>
      </c>
      <c r="E760" s="201"/>
    </row>
    <row r="761" ht="20.1" customHeight="1" spans="1:5">
      <c r="A761" s="201" t="s">
        <v>653</v>
      </c>
      <c r="B761" s="206"/>
      <c r="C761" s="206"/>
      <c r="D761" s="203" t="str">
        <f t="shared" si="11"/>
        <v/>
      </c>
      <c r="E761" s="201"/>
    </row>
    <row r="762" ht="20.1" customHeight="1" spans="1:5">
      <c r="A762" s="201" t="s">
        <v>654</v>
      </c>
      <c r="B762" s="206">
        <v>60</v>
      </c>
      <c r="C762" s="206"/>
      <c r="D762" s="203">
        <f t="shared" si="11"/>
        <v>0</v>
      </c>
      <c r="E762" s="201"/>
    </row>
    <row r="763" ht="20.1" hidden="1" customHeight="1" spans="1:5">
      <c r="A763" s="201" t="s">
        <v>655</v>
      </c>
      <c r="B763" s="206"/>
      <c r="C763" s="206"/>
      <c r="D763" s="203" t="str">
        <f t="shared" si="11"/>
        <v/>
      </c>
      <c r="E763" s="201"/>
    </row>
    <row r="764" ht="20.1" hidden="1" customHeight="1" spans="1:5">
      <c r="A764" s="201" t="s">
        <v>656</v>
      </c>
      <c r="B764" s="206"/>
      <c r="C764" s="206"/>
      <c r="D764" s="203" t="str">
        <f t="shared" si="11"/>
        <v/>
      </c>
      <c r="E764" s="201"/>
    </row>
    <row r="765" ht="20.1" hidden="1" customHeight="1" spans="1:5">
      <c r="A765" s="201" t="s">
        <v>657</v>
      </c>
      <c r="B765" s="206"/>
      <c r="C765" s="206"/>
      <c r="D765" s="203" t="str">
        <f t="shared" si="11"/>
        <v/>
      </c>
      <c r="E765" s="201"/>
    </row>
    <row r="766" ht="20.1" hidden="1" customHeight="1" spans="1:5">
      <c r="A766" s="201" t="s">
        <v>658</v>
      </c>
      <c r="B766" s="205">
        <f>SUM(B767:B772)</f>
        <v>0</v>
      </c>
      <c r="C766" s="205">
        <f>SUM(C767:C772)</f>
        <v>0</v>
      </c>
      <c r="D766" s="203" t="str">
        <f t="shared" si="11"/>
        <v/>
      </c>
      <c r="E766" s="201"/>
    </row>
    <row r="767" ht="20.1" hidden="1" customHeight="1" spans="1:5">
      <c r="A767" s="201" t="s">
        <v>659</v>
      </c>
      <c r="B767" s="206"/>
      <c r="C767" s="206"/>
      <c r="D767" s="203" t="str">
        <f t="shared" si="11"/>
        <v/>
      </c>
      <c r="E767" s="201"/>
    </row>
    <row r="768" ht="20.1" hidden="1" customHeight="1" spans="1:5">
      <c r="A768" s="201" t="s">
        <v>660</v>
      </c>
      <c r="B768" s="206"/>
      <c r="C768" s="206"/>
      <c r="D768" s="203" t="str">
        <f t="shared" si="11"/>
        <v/>
      </c>
      <c r="E768" s="201"/>
    </row>
    <row r="769" ht="20.1" hidden="1" customHeight="1" spans="1:5">
      <c r="A769" s="201" t="s">
        <v>661</v>
      </c>
      <c r="B769" s="206"/>
      <c r="C769" s="206"/>
      <c r="D769" s="203" t="str">
        <f t="shared" si="11"/>
        <v/>
      </c>
      <c r="E769" s="201"/>
    </row>
    <row r="770" ht="20.1" hidden="1" customHeight="1" spans="1:5">
      <c r="A770" s="201" t="s">
        <v>662</v>
      </c>
      <c r="B770" s="206"/>
      <c r="C770" s="206"/>
      <c r="D770" s="203" t="str">
        <f t="shared" si="11"/>
        <v/>
      </c>
      <c r="E770" s="201"/>
    </row>
    <row r="771" ht="20.1" hidden="1" customHeight="1" spans="1:5">
      <c r="A771" s="201" t="s">
        <v>663</v>
      </c>
      <c r="B771" s="206"/>
      <c r="C771" s="206"/>
      <c r="D771" s="203" t="str">
        <f t="shared" si="11"/>
        <v/>
      </c>
      <c r="E771" s="201"/>
    </row>
    <row r="772" ht="20.1" hidden="1" customHeight="1" spans="1:5">
      <c r="A772" s="201" t="s">
        <v>664</v>
      </c>
      <c r="B772" s="206"/>
      <c r="C772" s="206"/>
      <c r="D772" s="203" t="str">
        <f t="shared" si="11"/>
        <v/>
      </c>
      <c r="E772" s="201"/>
    </row>
    <row r="773" ht="20.1" hidden="1" customHeight="1" spans="1:5">
      <c r="A773" s="201" t="s">
        <v>665</v>
      </c>
      <c r="B773" s="205">
        <f>SUM(B774:B778)</f>
        <v>0</v>
      </c>
      <c r="C773" s="205">
        <f>SUM(C774:C778)</f>
        <v>0</v>
      </c>
      <c r="D773" s="203" t="str">
        <f t="shared" si="11"/>
        <v/>
      </c>
      <c r="E773" s="201"/>
    </row>
    <row r="774" ht="20.1" hidden="1" customHeight="1" spans="1:5">
      <c r="A774" s="201" t="s">
        <v>666</v>
      </c>
      <c r="B774" s="206"/>
      <c r="C774" s="206"/>
      <c r="D774" s="203" t="str">
        <f t="shared" si="11"/>
        <v/>
      </c>
      <c r="E774" s="201"/>
    </row>
    <row r="775" ht="20.1" hidden="1" customHeight="1" spans="1:5">
      <c r="A775" s="201" t="s">
        <v>667</v>
      </c>
      <c r="B775" s="206"/>
      <c r="C775" s="206"/>
      <c r="D775" s="203" t="str">
        <f t="shared" ref="D775:D838" si="12">IF(B775=0,"",ROUND(C775/B775*100,1))</f>
        <v/>
      </c>
      <c r="E775" s="201"/>
    </row>
    <row r="776" ht="20.1" hidden="1" customHeight="1" spans="1:5">
      <c r="A776" s="201" t="s">
        <v>668</v>
      </c>
      <c r="B776" s="206"/>
      <c r="C776" s="206"/>
      <c r="D776" s="203" t="str">
        <f t="shared" si="12"/>
        <v/>
      </c>
      <c r="E776" s="201"/>
    </row>
    <row r="777" ht="20.1" hidden="1" customHeight="1" spans="1:5">
      <c r="A777" s="201" t="s">
        <v>669</v>
      </c>
      <c r="B777" s="206"/>
      <c r="C777" s="206"/>
      <c r="D777" s="203" t="str">
        <f t="shared" si="12"/>
        <v/>
      </c>
      <c r="E777" s="201"/>
    </row>
    <row r="778" ht="20.1" hidden="1" customHeight="1" spans="1:5">
      <c r="A778" s="201" t="s">
        <v>670</v>
      </c>
      <c r="B778" s="206"/>
      <c r="C778" s="206"/>
      <c r="D778" s="203" t="str">
        <f t="shared" si="12"/>
        <v/>
      </c>
      <c r="E778" s="201"/>
    </row>
    <row r="779" ht="20.1" hidden="1" customHeight="1" spans="1:5">
      <c r="A779" s="201" t="s">
        <v>671</v>
      </c>
      <c r="B779" s="205">
        <f>SUM(B780:B781)</f>
        <v>0</v>
      </c>
      <c r="C779" s="205">
        <f>SUM(C780:C781)</f>
        <v>0</v>
      </c>
      <c r="D779" s="203" t="str">
        <f t="shared" si="12"/>
        <v/>
      </c>
      <c r="E779" s="201"/>
    </row>
    <row r="780" ht="20.1" hidden="1" customHeight="1" spans="1:5">
      <c r="A780" s="201" t="s">
        <v>672</v>
      </c>
      <c r="B780" s="206"/>
      <c r="C780" s="206"/>
      <c r="D780" s="203" t="str">
        <f t="shared" si="12"/>
        <v/>
      </c>
      <c r="E780" s="201"/>
    </row>
    <row r="781" ht="20.1" hidden="1" customHeight="1" spans="1:5">
      <c r="A781" s="201" t="s">
        <v>673</v>
      </c>
      <c r="B781" s="206"/>
      <c r="C781" s="206"/>
      <c r="D781" s="203" t="str">
        <f t="shared" si="12"/>
        <v/>
      </c>
      <c r="E781" s="201"/>
    </row>
    <row r="782" ht="20.1" hidden="1" customHeight="1" spans="1:5">
      <c r="A782" s="201" t="s">
        <v>674</v>
      </c>
      <c r="B782" s="205">
        <f>SUM(B783:B784)</f>
        <v>0</v>
      </c>
      <c r="C782" s="205">
        <f>SUM(C783:C784)</f>
        <v>0</v>
      </c>
      <c r="D782" s="203" t="str">
        <f t="shared" si="12"/>
        <v/>
      </c>
      <c r="E782" s="201"/>
    </row>
    <row r="783" ht="20.1" hidden="1" customHeight="1" spans="1:5">
      <c r="A783" s="201" t="s">
        <v>675</v>
      </c>
      <c r="B783" s="206"/>
      <c r="C783" s="206"/>
      <c r="D783" s="203" t="str">
        <f t="shared" si="12"/>
        <v/>
      </c>
      <c r="E783" s="201"/>
    </row>
    <row r="784" ht="20.1" hidden="1" customHeight="1" spans="1:5">
      <c r="A784" s="201" t="s">
        <v>676</v>
      </c>
      <c r="B784" s="206"/>
      <c r="C784" s="206"/>
      <c r="D784" s="203" t="str">
        <f t="shared" si="12"/>
        <v/>
      </c>
      <c r="E784" s="201"/>
    </row>
    <row r="785" ht="20.1" hidden="1" customHeight="1" spans="1:5">
      <c r="A785" s="201" t="s">
        <v>677</v>
      </c>
      <c r="B785" s="206"/>
      <c r="C785" s="206"/>
      <c r="D785" s="203" t="str">
        <f t="shared" si="12"/>
        <v/>
      </c>
      <c r="E785" s="201"/>
    </row>
    <row r="786" ht="20.1" hidden="1" customHeight="1" spans="1:5">
      <c r="A786" s="201" t="s">
        <v>678</v>
      </c>
      <c r="B786" s="206"/>
      <c r="C786" s="206"/>
      <c r="D786" s="203" t="str">
        <f t="shared" si="12"/>
        <v/>
      </c>
      <c r="E786" s="201"/>
    </row>
    <row r="787" ht="20.1" hidden="1" customHeight="1" spans="1:5">
      <c r="A787" s="201" t="s">
        <v>679</v>
      </c>
      <c r="B787" s="205">
        <f>SUM(B788:B792)</f>
        <v>0</v>
      </c>
      <c r="C787" s="205">
        <f>SUM(C788:C792)</f>
        <v>0</v>
      </c>
      <c r="D787" s="203" t="str">
        <f t="shared" si="12"/>
        <v/>
      </c>
      <c r="E787" s="201"/>
    </row>
    <row r="788" ht="20.1" hidden="1" customHeight="1" spans="1:5">
      <c r="A788" s="201" t="s">
        <v>680</v>
      </c>
      <c r="B788" s="206"/>
      <c r="C788" s="206"/>
      <c r="D788" s="203" t="str">
        <f t="shared" si="12"/>
        <v/>
      </c>
      <c r="E788" s="201"/>
    </row>
    <row r="789" ht="20.1" hidden="1" customHeight="1" spans="1:5">
      <c r="A789" s="201" t="s">
        <v>681</v>
      </c>
      <c r="B789" s="206"/>
      <c r="C789" s="206"/>
      <c r="D789" s="203" t="str">
        <f t="shared" si="12"/>
        <v/>
      </c>
      <c r="E789" s="201"/>
    </row>
    <row r="790" ht="20.1" hidden="1" customHeight="1" spans="1:5">
      <c r="A790" s="201" t="s">
        <v>682</v>
      </c>
      <c r="B790" s="206"/>
      <c r="C790" s="206"/>
      <c r="D790" s="203" t="str">
        <f t="shared" si="12"/>
        <v/>
      </c>
      <c r="E790" s="201"/>
    </row>
    <row r="791" ht="20.1" hidden="1" customHeight="1" spans="1:5">
      <c r="A791" s="201" t="s">
        <v>683</v>
      </c>
      <c r="B791" s="206"/>
      <c r="C791" s="206"/>
      <c r="D791" s="203" t="str">
        <f t="shared" si="12"/>
        <v/>
      </c>
      <c r="E791" s="201"/>
    </row>
    <row r="792" ht="20.1" hidden="1" customHeight="1" spans="1:5">
      <c r="A792" s="201" t="s">
        <v>684</v>
      </c>
      <c r="B792" s="206"/>
      <c r="C792" s="206"/>
      <c r="D792" s="203" t="str">
        <f t="shared" si="12"/>
        <v/>
      </c>
      <c r="E792" s="201"/>
    </row>
    <row r="793" ht="20.1" hidden="1" customHeight="1" spans="1:5">
      <c r="A793" s="201" t="s">
        <v>685</v>
      </c>
      <c r="B793" s="206"/>
      <c r="C793" s="206"/>
      <c r="D793" s="203" t="str">
        <f t="shared" si="12"/>
        <v/>
      </c>
      <c r="E793" s="201"/>
    </row>
    <row r="794" ht="20.1" hidden="1" customHeight="1" spans="1:5">
      <c r="A794" s="201" t="s">
        <v>686</v>
      </c>
      <c r="B794" s="206"/>
      <c r="C794" s="206"/>
      <c r="D794" s="203" t="str">
        <f t="shared" si="12"/>
        <v/>
      </c>
      <c r="E794" s="201"/>
    </row>
    <row r="795" ht="20.1" hidden="1" customHeight="1" spans="1:5">
      <c r="A795" s="201" t="s">
        <v>687</v>
      </c>
      <c r="B795" s="205">
        <f>SUM(B796:B809)</f>
        <v>0</v>
      </c>
      <c r="C795" s="205">
        <f>SUM(C796:C809)</f>
        <v>0</v>
      </c>
      <c r="D795" s="203" t="str">
        <f t="shared" si="12"/>
        <v/>
      </c>
      <c r="E795" s="201"/>
    </row>
    <row r="796" ht="20.1" hidden="1" customHeight="1" spans="1:5">
      <c r="A796" s="201" t="s">
        <v>90</v>
      </c>
      <c r="B796" s="206"/>
      <c r="C796" s="206"/>
      <c r="D796" s="203" t="str">
        <f t="shared" si="12"/>
        <v/>
      </c>
      <c r="E796" s="201"/>
    </row>
    <row r="797" ht="20.1" hidden="1" customHeight="1" spans="1:5">
      <c r="A797" s="201" t="s">
        <v>91</v>
      </c>
      <c r="B797" s="206"/>
      <c r="C797" s="206"/>
      <c r="D797" s="203" t="str">
        <f t="shared" si="12"/>
        <v/>
      </c>
      <c r="E797" s="201"/>
    </row>
    <row r="798" ht="20.1" hidden="1" customHeight="1" spans="1:5">
      <c r="A798" s="201" t="s">
        <v>92</v>
      </c>
      <c r="B798" s="206"/>
      <c r="C798" s="206"/>
      <c r="D798" s="203" t="str">
        <f t="shared" si="12"/>
        <v/>
      </c>
      <c r="E798" s="201"/>
    </row>
    <row r="799" ht="20.1" hidden="1" customHeight="1" spans="1:5">
      <c r="A799" s="201" t="s">
        <v>688</v>
      </c>
      <c r="B799" s="206"/>
      <c r="C799" s="206"/>
      <c r="D799" s="203" t="str">
        <f t="shared" si="12"/>
        <v/>
      </c>
      <c r="E799" s="201"/>
    </row>
    <row r="800" ht="20.1" hidden="1" customHeight="1" spans="1:5">
      <c r="A800" s="201" t="s">
        <v>689</v>
      </c>
      <c r="B800" s="206"/>
      <c r="C800" s="206"/>
      <c r="D800" s="203" t="str">
        <f t="shared" si="12"/>
        <v/>
      </c>
      <c r="E800" s="201"/>
    </row>
    <row r="801" ht="20.1" hidden="1" customHeight="1" spans="1:5">
      <c r="A801" s="201" t="s">
        <v>690</v>
      </c>
      <c r="B801" s="206"/>
      <c r="C801" s="206"/>
      <c r="D801" s="203" t="str">
        <f t="shared" si="12"/>
        <v/>
      </c>
      <c r="E801" s="201"/>
    </row>
    <row r="802" ht="20.1" hidden="1" customHeight="1" spans="1:5">
      <c r="A802" s="201" t="s">
        <v>691</v>
      </c>
      <c r="B802" s="206"/>
      <c r="C802" s="206"/>
      <c r="D802" s="203" t="str">
        <f t="shared" si="12"/>
        <v/>
      </c>
      <c r="E802" s="201"/>
    </row>
    <row r="803" ht="20.1" hidden="1" customHeight="1" spans="1:5">
      <c r="A803" s="201" t="s">
        <v>692</v>
      </c>
      <c r="B803" s="206"/>
      <c r="C803" s="206"/>
      <c r="D803" s="203" t="str">
        <f t="shared" si="12"/>
        <v/>
      </c>
      <c r="E803" s="201"/>
    </row>
    <row r="804" ht="20.1" hidden="1" customHeight="1" spans="1:5">
      <c r="A804" s="201" t="s">
        <v>693</v>
      </c>
      <c r="B804" s="206"/>
      <c r="C804" s="206"/>
      <c r="D804" s="203" t="str">
        <f t="shared" si="12"/>
        <v/>
      </c>
      <c r="E804" s="201"/>
    </row>
    <row r="805" ht="20.1" hidden="1" customHeight="1" spans="1:5">
      <c r="A805" s="201" t="s">
        <v>694</v>
      </c>
      <c r="B805" s="206"/>
      <c r="C805" s="206"/>
      <c r="D805" s="203" t="str">
        <f t="shared" si="12"/>
        <v/>
      </c>
      <c r="E805" s="201"/>
    </row>
    <row r="806" ht="20.1" hidden="1" customHeight="1" spans="1:5">
      <c r="A806" s="201" t="s">
        <v>133</v>
      </c>
      <c r="B806" s="206"/>
      <c r="C806" s="206"/>
      <c r="D806" s="203" t="str">
        <f t="shared" si="12"/>
        <v/>
      </c>
      <c r="E806" s="201"/>
    </row>
    <row r="807" ht="20.1" hidden="1" customHeight="1" spans="1:5">
      <c r="A807" s="201" t="s">
        <v>695</v>
      </c>
      <c r="B807" s="206"/>
      <c r="C807" s="206"/>
      <c r="D807" s="203" t="str">
        <f t="shared" si="12"/>
        <v/>
      </c>
      <c r="E807" s="201"/>
    </row>
    <row r="808" ht="20.1" hidden="1" customHeight="1" spans="1:5">
      <c r="A808" s="201" t="s">
        <v>99</v>
      </c>
      <c r="B808" s="206"/>
      <c r="C808" s="206"/>
      <c r="D808" s="203" t="str">
        <f t="shared" si="12"/>
        <v/>
      </c>
      <c r="E808" s="201"/>
    </row>
    <row r="809" ht="20.1" hidden="1" customHeight="1" spans="1:5">
      <c r="A809" s="201" t="s">
        <v>696</v>
      </c>
      <c r="B809" s="206"/>
      <c r="C809" s="206"/>
      <c r="D809" s="203" t="str">
        <f t="shared" si="12"/>
        <v/>
      </c>
      <c r="E809" s="201"/>
    </row>
    <row r="810" ht="20.1" hidden="1" customHeight="1" spans="1:5">
      <c r="A810" s="201" t="s">
        <v>697</v>
      </c>
      <c r="B810" s="206"/>
      <c r="C810" s="206"/>
      <c r="D810" s="203" t="str">
        <f t="shared" si="12"/>
        <v/>
      </c>
      <c r="E810" s="201"/>
    </row>
    <row r="811" ht="20.1" customHeight="1" spans="1:5">
      <c r="A811" s="201" t="s">
        <v>698</v>
      </c>
      <c r="B811" s="205">
        <f>SUM(B812,B824,B825,B828,B829,B830,)</f>
        <v>21815</v>
      </c>
      <c r="C811" s="205">
        <f>SUM(C812,C824,C825,C828,C829,C830,)</f>
        <v>10412</v>
      </c>
      <c r="D811" s="203">
        <f t="shared" si="12"/>
        <v>47.7</v>
      </c>
      <c r="E811" s="201"/>
    </row>
    <row r="812" ht="20.1" customHeight="1" spans="1:5">
      <c r="A812" s="201" t="s">
        <v>699</v>
      </c>
      <c r="B812" s="205">
        <f>SUM(B813:B823)</f>
        <v>1020</v>
      </c>
      <c r="C812" s="205">
        <f>SUM(C813:C823)</f>
        <v>4190</v>
      </c>
      <c r="D812" s="203">
        <f t="shared" si="12"/>
        <v>410.8</v>
      </c>
      <c r="E812" s="201"/>
    </row>
    <row r="813" ht="20.1" customHeight="1" spans="1:5">
      <c r="A813" s="201" t="s">
        <v>700</v>
      </c>
      <c r="B813" s="206">
        <v>248</v>
      </c>
      <c r="C813" s="206">
        <v>3418</v>
      </c>
      <c r="D813" s="203">
        <f t="shared" si="12"/>
        <v>1378.2</v>
      </c>
      <c r="E813" s="201"/>
    </row>
    <row r="814" ht="20.1" customHeight="1" spans="1:5">
      <c r="A814" s="201" t="s">
        <v>701</v>
      </c>
      <c r="B814" s="206"/>
      <c r="C814" s="206"/>
      <c r="D814" s="203" t="str">
        <f t="shared" si="12"/>
        <v/>
      </c>
      <c r="E814" s="201"/>
    </row>
    <row r="815" ht="20.1" customHeight="1" spans="1:5">
      <c r="A815" s="201" t="s">
        <v>702</v>
      </c>
      <c r="B815" s="206"/>
      <c r="C815" s="206"/>
      <c r="D815" s="203" t="str">
        <f t="shared" si="12"/>
        <v/>
      </c>
      <c r="E815" s="201"/>
    </row>
    <row r="816" ht="20.1" customHeight="1" spans="1:5">
      <c r="A816" s="201" t="s">
        <v>703</v>
      </c>
      <c r="B816" s="206">
        <v>772</v>
      </c>
      <c r="C816" s="206">
        <v>772</v>
      </c>
      <c r="D816" s="203">
        <f t="shared" si="12"/>
        <v>100</v>
      </c>
      <c r="E816" s="201"/>
    </row>
    <row r="817" ht="20.1" hidden="1" customHeight="1" spans="1:5">
      <c r="A817" s="201" t="s">
        <v>704</v>
      </c>
      <c r="B817" s="206"/>
      <c r="C817" s="206"/>
      <c r="D817" s="203" t="str">
        <f t="shared" si="12"/>
        <v/>
      </c>
      <c r="E817" s="201"/>
    </row>
    <row r="818" ht="20.1" hidden="1" customHeight="1" spans="1:5">
      <c r="A818" s="201" t="s">
        <v>705</v>
      </c>
      <c r="B818" s="206"/>
      <c r="C818" s="206"/>
      <c r="D818" s="203" t="str">
        <f t="shared" si="12"/>
        <v/>
      </c>
      <c r="E818" s="201"/>
    </row>
    <row r="819" ht="20.1" hidden="1" customHeight="1" spans="1:5">
      <c r="A819" s="201" t="s">
        <v>706</v>
      </c>
      <c r="B819" s="206"/>
      <c r="C819" s="206"/>
      <c r="D819" s="203" t="str">
        <f t="shared" si="12"/>
        <v/>
      </c>
      <c r="E819" s="201"/>
    </row>
    <row r="820" ht="20.1" hidden="1" customHeight="1" spans="1:5">
      <c r="A820" s="201" t="s">
        <v>707</v>
      </c>
      <c r="B820" s="206"/>
      <c r="C820" s="206"/>
      <c r="D820" s="203" t="str">
        <f t="shared" si="12"/>
        <v/>
      </c>
      <c r="E820" s="201"/>
    </row>
    <row r="821" ht="20.1" hidden="1" customHeight="1" spans="1:5">
      <c r="A821" s="201" t="s">
        <v>708</v>
      </c>
      <c r="B821" s="206"/>
      <c r="C821" s="206"/>
      <c r="D821" s="203" t="str">
        <f t="shared" si="12"/>
        <v/>
      </c>
      <c r="E821" s="201"/>
    </row>
    <row r="822" ht="20.1" hidden="1" customHeight="1" spans="1:5">
      <c r="A822" s="201" t="s">
        <v>709</v>
      </c>
      <c r="B822" s="206"/>
      <c r="C822" s="206"/>
      <c r="D822" s="203" t="str">
        <f t="shared" si="12"/>
        <v/>
      </c>
      <c r="E822" s="201"/>
    </row>
    <row r="823" ht="20.1" hidden="1" customHeight="1" spans="1:5">
      <c r="A823" s="201" t="s">
        <v>710</v>
      </c>
      <c r="B823" s="206"/>
      <c r="C823" s="206"/>
      <c r="D823" s="203" t="str">
        <f t="shared" si="12"/>
        <v/>
      </c>
      <c r="E823" s="201"/>
    </row>
    <row r="824" ht="20.1" customHeight="1" spans="1:5">
      <c r="A824" s="201" t="s">
        <v>711</v>
      </c>
      <c r="B824" s="206">
        <v>34</v>
      </c>
      <c r="C824" s="206">
        <v>49</v>
      </c>
      <c r="D824" s="203">
        <f t="shared" si="12"/>
        <v>144.1</v>
      </c>
      <c r="E824" s="201"/>
    </row>
    <row r="825" ht="18.75" customHeight="1" spans="1:5">
      <c r="A825" s="201" t="s">
        <v>712</v>
      </c>
      <c r="B825" s="205">
        <f>SUM(B826:B827)</f>
        <v>20506</v>
      </c>
      <c r="C825" s="205">
        <f>SUM(C826:C827)</f>
        <v>5998</v>
      </c>
      <c r="D825" s="203">
        <f t="shared" si="12"/>
        <v>29.2</v>
      </c>
      <c r="E825" s="201"/>
    </row>
    <row r="826" ht="20.1" customHeight="1" spans="1:5">
      <c r="A826" s="201" t="s">
        <v>713</v>
      </c>
      <c r="B826" s="206"/>
      <c r="C826" s="206"/>
      <c r="D826" s="203" t="str">
        <f t="shared" si="12"/>
        <v/>
      </c>
      <c r="E826" s="201"/>
    </row>
    <row r="827" ht="20.1" customHeight="1" spans="1:5">
      <c r="A827" s="201" t="s">
        <v>714</v>
      </c>
      <c r="B827" s="206">
        <v>20506</v>
      </c>
      <c r="C827" s="206">
        <v>5998</v>
      </c>
      <c r="D827" s="203">
        <f t="shared" si="12"/>
        <v>29.2</v>
      </c>
      <c r="E827" s="201"/>
    </row>
    <row r="828" ht="20.1" customHeight="1" spans="1:5">
      <c r="A828" s="201" t="s">
        <v>715</v>
      </c>
      <c r="B828" s="206">
        <v>123</v>
      </c>
      <c r="C828" s="206"/>
      <c r="D828" s="203">
        <f t="shared" si="12"/>
        <v>0</v>
      </c>
      <c r="E828" s="201"/>
    </row>
    <row r="829" ht="20.1" customHeight="1" spans="1:5">
      <c r="A829" s="201" t="s">
        <v>716</v>
      </c>
      <c r="B829" s="206">
        <v>132</v>
      </c>
      <c r="C829" s="206">
        <v>175</v>
      </c>
      <c r="D829" s="203">
        <f t="shared" si="12"/>
        <v>132.6</v>
      </c>
      <c r="E829" s="201"/>
    </row>
    <row r="830" ht="20.1" customHeight="1" spans="1:5">
      <c r="A830" s="201" t="s">
        <v>717</v>
      </c>
      <c r="B830" s="206"/>
      <c r="C830" s="206"/>
      <c r="D830" s="203" t="str">
        <f t="shared" si="12"/>
        <v/>
      </c>
      <c r="E830" s="201"/>
    </row>
    <row r="831" ht="20.1" customHeight="1" spans="1:5">
      <c r="A831" s="201" t="s">
        <v>718</v>
      </c>
      <c r="B831" s="205">
        <f>SUM(B832,B857,B885,B912,B923,B934,B940,B947,B954,B958,)</f>
        <v>3356</v>
      </c>
      <c r="C831" s="205">
        <f>SUM(C832,C857,C885,C912,C923,C934,C940,C947,C954,C958,)</f>
        <v>7240</v>
      </c>
      <c r="D831" s="203">
        <f t="shared" si="12"/>
        <v>215.7</v>
      </c>
      <c r="E831" s="201"/>
    </row>
    <row r="832" ht="20.1" customHeight="1" spans="1:5">
      <c r="A832" s="201" t="s">
        <v>719</v>
      </c>
      <c r="B832" s="205">
        <f>SUM(B833:B856)</f>
        <v>3330</v>
      </c>
      <c r="C832" s="205">
        <f>SUM(C833:C856)</f>
        <v>7240</v>
      </c>
      <c r="D832" s="203">
        <f t="shared" si="12"/>
        <v>217.4</v>
      </c>
      <c r="E832" s="201"/>
    </row>
    <row r="833" ht="20.1" customHeight="1" spans="1:5">
      <c r="A833" s="201" t="s">
        <v>700</v>
      </c>
      <c r="B833" s="206">
        <v>3221</v>
      </c>
      <c r="C833" s="206">
        <v>7153</v>
      </c>
      <c r="D833" s="203">
        <f t="shared" si="12"/>
        <v>222.1</v>
      </c>
      <c r="E833" s="201"/>
    </row>
    <row r="834" ht="20.1" hidden="1" customHeight="1" spans="1:5">
      <c r="A834" s="201" t="s">
        <v>701</v>
      </c>
      <c r="B834" s="206"/>
      <c r="C834" s="206"/>
      <c r="D834" s="203" t="str">
        <f t="shared" si="12"/>
        <v/>
      </c>
      <c r="E834" s="201"/>
    </row>
    <row r="835" ht="20.1" hidden="1" customHeight="1" spans="1:5">
      <c r="A835" s="201" t="s">
        <v>702</v>
      </c>
      <c r="B835" s="206"/>
      <c r="C835" s="206"/>
      <c r="D835" s="203" t="str">
        <f t="shared" si="12"/>
        <v/>
      </c>
      <c r="E835" s="201"/>
    </row>
    <row r="836" ht="20.1" hidden="1" customHeight="1" spans="1:5">
      <c r="A836" s="201" t="s">
        <v>720</v>
      </c>
      <c r="B836" s="206"/>
      <c r="C836" s="206"/>
      <c r="D836" s="203" t="str">
        <f t="shared" si="12"/>
        <v/>
      </c>
      <c r="E836" s="201"/>
    </row>
    <row r="837" ht="20.1" hidden="1" customHeight="1" spans="1:5">
      <c r="A837" s="201" t="s">
        <v>721</v>
      </c>
      <c r="B837" s="206"/>
      <c r="C837" s="206"/>
      <c r="D837" s="203" t="str">
        <f t="shared" si="12"/>
        <v/>
      </c>
      <c r="E837" s="201"/>
    </row>
    <row r="838" ht="20.1" hidden="1" customHeight="1" spans="1:5">
      <c r="A838" s="201" t="s">
        <v>722</v>
      </c>
      <c r="B838" s="206"/>
      <c r="C838" s="206"/>
      <c r="D838" s="203" t="str">
        <f t="shared" si="12"/>
        <v/>
      </c>
      <c r="E838" s="201"/>
    </row>
    <row r="839" ht="20.1" hidden="1" customHeight="1" spans="1:5">
      <c r="A839" s="201" t="s">
        <v>723</v>
      </c>
      <c r="B839" s="206"/>
      <c r="C839" s="206"/>
      <c r="D839" s="203" t="str">
        <f t="shared" ref="D839:D902" si="13">IF(B839=0,"",ROUND(C839/B839*100,1))</f>
        <v/>
      </c>
      <c r="E839" s="201"/>
    </row>
    <row r="840" ht="20.1" hidden="1" customHeight="1" spans="1:5">
      <c r="A840" s="201" t="s">
        <v>724</v>
      </c>
      <c r="B840" s="206"/>
      <c r="C840" s="206"/>
      <c r="D840" s="203" t="str">
        <f t="shared" si="13"/>
        <v/>
      </c>
      <c r="E840" s="201"/>
    </row>
    <row r="841" ht="20.1" hidden="1" customHeight="1" spans="1:5">
      <c r="A841" s="201" t="s">
        <v>725</v>
      </c>
      <c r="B841" s="206"/>
      <c r="C841" s="206"/>
      <c r="D841" s="203" t="str">
        <f t="shared" si="13"/>
        <v/>
      </c>
      <c r="E841" s="201"/>
    </row>
    <row r="842" ht="20.1" hidden="1" customHeight="1" spans="1:5">
      <c r="A842" s="201" t="s">
        <v>726</v>
      </c>
      <c r="B842" s="206"/>
      <c r="C842" s="206"/>
      <c r="D842" s="203" t="str">
        <f t="shared" si="13"/>
        <v/>
      </c>
      <c r="E842" s="201"/>
    </row>
    <row r="843" ht="20.1" customHeight="1" spans="1:5">
      <c r="A843" s="201" t="s">
        <v>727</v>
      </c>
      <c r="B843" s="206">
        <v>14</v>
      </c>
      <c r="C843" s="206"/>
      <c r="D843" s="203">
        <f t="shared" si="13"/>
        <v>0</v>
      </c>
      <c r="E843" s="201"/>
    </row>
    <row r="844" ht="20.1" hidden="1" customHeight="1" spans="1:5">
      <c r="A844" s="201" t="s">
        <v>728</v>
      </c>
      <c r="B844" s="206"/>
      <c r="C844" s="206"/>
      <c r="D844" s="203" t="str">
        <f t="shared" si="13"/>
        <v/>
      </c>
      <c r="E844" s="201"/>
    </row>
    <row r="845" ht="20.1" hidden="1" customHeight="1" spans="1:5">
      <c r="A845" s="201" t="s">
        <v>729</v>
      </c>
      <c r="B845" s="206"/>
      <c r="C845" s="206"/>
      <c r="D845" s="203" t="str">
        <f t="shared" si="13"/>
        <v/>
      </c>
      <c r="E845" s="201"/>
    </row>
    <row r="846" ht="20.1" hidden="1" customHeight="1" spans="1:5">
      <c r="A846" s="201" t="s">
        <v>730</v>
      </c>
      <c r="B846" s="206"/>
      <c r="C846" s="206"/>
      <c r="D846" s="203" t="str">
        <f t="shared" si="13"/>
        <v/>
      </c>
      <c r="E846" s="201"/>
    </row>
    <row r="847" ht="20.1" hidden="1" customHeight="1" spans="1:5">
      <c r="A847" s="201" t="s">
        <v>731</v>
      </c>
      <c r="B847" s="206"/>
      <c r="C847" s="206"/>
      <c r="D847" s="203" t="str">
        <f t="shared" si="13"/>
        <v/>
      </c>
      <c r="E847" s="201"/>
    </row>
    <row r="848" ht="20.1" customHeight="1" spans="1:5">
      <c r="A848" s="201" t="s">
        <v>732</v>
      </c>
      <c r="B848" s="206">
        <v>90</v>
      </c>
      <c r="C848" s="206">
        <v>87</v>
      </c>
      <c r="D848" s="203">
        <f t="shared" si="13"/>
        <v>96.7</v>
      </c>
      <c r="E848" s="201"/>
    </row>
    <row r="849" ht="20.1" hidden="1" customHeight="1" spans="1:5">
      <c r="A849" s="201" t="s">
        <v>733</v>
      </c>
      <c r="B849" s="206"/>
      <c r="C849" s="206"/>
      <c r="D849" s="203" t="str">
        <f t="shared" si="13"/>
        <v/>
      </c>
      <c r="E849" s="201"/>
    </row>
    <row r="850" ht="20.1" hidden="1" customHeight="1" spans="1:5">
      <c r="A850" s="201" t="s">
        <v>734</v>
      </c>
      <c r="B850" s="206"/>
      <c r="C850" s="206"/>
      <c r="D850" s="203" t="str">
        <f t="shared" si="13"/>
        <v/>
      </c>
      <c r="E850" s="201"/>
    </row>
    <row r="851" ht="20.1" hidden="1" customHeight="1" spans="1:5">
      <c r="A851" s="201" t="s">
        <v>735</v>
      </c>
      <c r="B851" s="206"/>
      <c r="C851" s="206"/>
      <c r="D851" s="203" t="str">
        <f t="shared" si="13"/>
        <v/>
      </c>
      <c r="E851" s="201"/>
    </row>
    <row r="852" ht="20.1" hidden="1" customHeight="1" spans="1:5">
      <c r="A852" s="201" t="s">
        <v>736</v>
      </c>
      <c r="B852" s="206"/>
      <c r="C852" s="206"/>
      <c r="D852" s="203" t="str">
        <f t="shared" si="13"/>
        <v/>
      </c>
      <c r="E852" s="201"/>
    </row>
    <row r="853" ht="20.1" hidden="1" customHeight="1" spans="1:5">
      <c r="A853" s="201" t="s">
        <v>737</v>
      </c>
      <c r="B853" s="206"/>
      <c r="C853" s="206"/>
      <c r="D853" s="203" t="str">
        <f t="shared" si="13"/>
        <v/>
      </c>
      <c r="E853" s="201"/>
    </row>
    <row r="854" ht="20.1" hidden="1" customHeight="1" spans="1:5">
      <c r="A854" s="201" t="s">
        <v>738</v>
      </c>
      <c r="B854" s="206"/>
      <c r="C854" s="206"/>
      <c r="D854" s="203" t="str">
        <f t="shared" si="13"/>
        <v/>
      </c>
      <c r="E854" s="201"/>
    </row>
    <row r="855" ht="20.1" hidden="1" customHeight="1" spans="1:5">
      <c r="A855" s="201" t="s">
        <v>739</v>
      </c>
      <c r="B855" s="206"/>
      <c r="C855" s="206"/>
      <c r="D855" s="203" t="str">
        <f t="shared" si="13"/>
        <v/>
      </c>
      <c r="E855" s="201"/>
    </row>
    <row r="856" ht="20.1" customHeight="1" spans="1:5">
      <c r="A856" s="201" t="s">
        <v>740</v>
      </c>
      <c r="B856" s="206">
        <v>5</v>
      </c>
      <c r="C856" s="206"/>
      <c r="D856" s="203">
        <f t="shared" si="13"/>
        <v>0</v>
      </c>
      <c r="E856" s="201"/>
    </row>
    <row r="857" ht="20.1" hidden="1" customHeight="1" spans="1:5">
      <c r="A857" s="201" t="s">
        <v>741</v>
      </c>
      <c r="B857" s="205">
        <f>SUM(B858:B884)</f>
        <v>0</v>
      </c>
      <c r="C857" s="205">
        <f>SUM(C858:C884)</f>
        <v>0</v>
      </c>
      <c r="D857" s="203" t="str">
        <f t="shared" si="13"/>
        <v/>
      </c>
      <c r="E857" s="201"/>
    </row>
    <row r="858" ht="20.1" hidden="1" customHeight="1" spans="1:5">
      <c r="A858" s="201" t="s">
        <v>700</v>
      </c>
      <c r="B858" s="206"/>
      <c r="C858" s="206"/>
      <c r="D858" s="203" t="str">
        <f t="shared" si="13"/>
        <v/>
      </c>
      <c r="E858" s="201"/>
    </row>
    <row r="859" ht="20.1" hidden="1" customHeight="1" spans="1:5">
      <c r="A859" s="201" t="s">
        <v>701</v>
      </c>
      <c r="B859" s="206"/>
      <c r="C859" s="206"/>
      <c r="D859" s="203" t="str">
        <f t="shared" si="13"/>
        <v/>
      </c>
      <c r="E859" s="201"/>
    </row>
    <row r="860" ht="20.1" hidden="1" customHeight="1" spans="1:5">
      <c r="A860" s="201" t="s">
        <v>702</v>
      </c>
      <c r="B860" s="206"/>
      <c r="C860" s="206"/>
      <c r="D860" s="203" t="str">
        <f t="shared" si="13"/>
        <v/>
      </c>
      <c r="E860" s="201"/>
    </row>
    <row r="861" ht="20.1" hidden="1" customHeight="1" spans="1:5">
      <c r="A861" s="201" t="s">
        <v>742</v>
      </c>
      <c r="B861" s="206"/>
      <c r="C861" s="206"/>
      <c r="D861" s="203" t="str">
        <f t="shared" si="13"/>
        <v/>
      </c>
      <c r="E861" s="201"/>
    </row>
    <row r="862" ht="20.1" hidden="1" customHeight="1" spans="1:5">
      <c r="A862" s="201" t="s">
        <v>743</v>
      </c>
      <c r="B862" s="206"/>
      <c r="C862" s="206"/>
      <c r="D862" s="203" t="str">
        <f t="shared" si="13"/>
        <v/>
      </c>
      <c r="E862" s="201"/>
    </row>
    <row r="863" ht="20.1" hidden="1" customHeight="1" spans="1:5">
      <c r="A863" s="201" t="s">
        <v>744</v>
      </c>
      <c r="B863" s="206"/>
      <c r="C863" s="206"/>
      <c r="D863" s="203" t="str">
        <f t="shared" si="13"/>
        <v/>
      </c>
      <c r="E863" s="201"/>
    </row>
    <row r="864" ht="20.1" hidden="1" customHeight="1" spans="1:5">
      <c r="A864" s="201" t="s">
        <v>745</v>
      </c>
      <c r="B864" s="206"/>
      <c r="C864" s="206"/>
      <c r="D864" s="203" t="str">
        <f t="shared" si="13"/>
        <v/>
      </c>
      <c r="E864" s="201"/>
    </row>
    <row r="865" ht="20.1" hidden="1" customHeight="1" spans="1:5">
      <c r="A865" s="201" t="s">
        <v>746</v>
      </c>
      <c r="B865" s="206"/>
      <c r="C865" s="206"/>
      <c r="D865" s="203" t="str">
        <f t="shared" si="13"/>
        <v/>
      </c>
      <c r="E865" s="201"/>
    </row>
    <row r="866" ht="20.1" hidden="1" customHeight="1" spans="1:5">
      <c r="A866" s="201" t="s">
        <v>747</v>
      </c>
      <c r="B866" s="206"/>
      <c r="C866" s="206"/>
      <c r="D866" s="203" t="str">
        <f t="shared" si="13"/>
        <v/>
      </c>
      <c r="E866" s="201"/>
    </row>
    <row r="867" ht="20.1" hidden="1" customHeight="1" spans="1:5">
      <c r="A867" s="201" t="s">
        <v>748</v>
      </c>
      <c r="B867" s="206"/>
      <c r="C867" s="206"/>
      <c r="D867" s="203" t="str">
        <f t="shared" si="13"/>
        <v/>
      </c>
      <c r="E867" s="201"/>
    </row>
    <row r="868" ht="20.1" hidden="1" customHeight="1" spans="1:5">
      <c r="A868" s="201" t="s">
        <v>749</v>
      </c>
      <c r="B868" s="206"/>
      <c r="C868" s="206"/>
      <c r="D868" s="203" t="str">
        <f t="shared" si="13"/>
        <v/>
      </c>
      <c r="E868" s="201"/>
    </row>
    <row r="869" ht="20.1" hidden="1" customHeight="1" spans="1:5">
      <c r="A869" s="201" t="s">
        <v>750</v>
      </c>
      <c r="B869" s="206"/>
      <c r="C869" s="206"/>
      <c r="D869" s="203" t="str">
        <f t="shared" si="13"/>
        <v/>
      </c>
      <c r="E869" s="201"/>
    </row>
    <row r="870" ht="20.1" hidden="1" customHeight="1" spans="1:5">
      <c r="A870" s="201" t="s">
        <v>751</v>
      </c>
      <c r="B870" s="206"/>
      <c r="C870" s="206"/>
      <c r="D870" s="203" t="str">
        <f t="shared" si="13"/>
        <v/>
      </c>
      <c r="E870" s="201"/>
    </row>
    <row r="871" ht="20.1" hidden="1" customHeight="1" spans="1:5">
      <c r="A871" s="201" t="s">
        <v>752</v>
      </c>
      <c r="B871" s="206"/>
      <c r="C871" s="206"/>
      <c r="D871" s="203" t="str">
        <f t="shared" si="13"/>
        <v/>
      </c>
      <c r="E871" s="201"/>
    </row>
    <row r="872" ht="20.1" hidden="1" customHeight="1" spans="1:5">
      <c r="A872" s="201" t="s">
        <v>753</v>
      </c>
      <c r="B872" s="206"/>
      <c r="C872" s="206"/>
      <c r="D872" s="203" t="str">
        <f t="shared" si="13"/>
        <v/>
      </c>
      <c r="E872" s="201"/>
    </row>
    <row r="873" ht="20.1" hidden="1" customHeight="1" spans="1:5">
      <c r="A873" s="201" t="s">
        <v>754</v>
      </c>
      <c r="B873" s="206"/>
      <c r="C873" s="206"/>
      <c r="D873" s="203" t="str">
        <f t="shared" si="13"/>
        <v/>
      </c>
      <c r="E873" s="201"/>
    </row>
    <row r="874" ht="20.1" hidden="1" customHeight="1" spans="1:5">
      <c r="A874" s="201" t="s">
        <v>755</v>
      </c>
      <c r="B874" s="206"/>
      <c r="C874" s="206"/>
      <c r="D874" s="203" t="str">
        <f t="shared" si="13"/>
        <v/>
      </c>
      <c r="E874" s="201"/>
    </row>
    <row r="875" ht="20.1" hidden="1" customHeight="1" spans="1:5">
      <c r="A875" s="201" t="s">
        <v>756</v>
      </c>
      <c r="B875" s="206"/>
      <c r="C875" s="206"/>
      <c r="D875" s="203" t="str">
        <f t="shared" si="13"/>
        <v/>
      </c>
      <c r="E875" s="201"/>
    </row>
    <row r="876" ht="20.1" hidden="1" customHeight="1" spans="1:5">
      <c r="A876" s="201" t="s">
        <v>757</v>
      </c>
      <c r="B876" s="206"/>
      <c r="C876" s="206"/>
      <c r="D876" s="203" t="str">
        <f t="shared" si="13"/>
        <v/>
      </c>
      <c r="E876" s="201"/>
    </row>
    <row r="877" ht="20.1" hidden="1" customHeight="1" spans="1:5">
      <c r="A877" s="201" t="s">
        <v>758</v>
      </c>
      <c r="B877" s="206"/>
      <c r="C877" s="206"/>
      <c r="D877" s="203" t="str">
        <f t="shared" si="13"/>
        <v/>
      </c>
      <c r="E877" s="201"/>
    </row>
    <row r="878" ht="20.25" hidden="1" customHeight="1" spans="1:5">
      <c r="A878" s="201" t="s">
        <v>759</v>
      </c>
      <c r="B878" s="206"/>
      <c r="C878" s="206"/>
      <c r="D878" s="203" t="str">
        <f t="shared" si="13"/>
        <v/>
      </c>
      <c r="E878" s="201"/>
    </row>
    <row r="879" ht="20.1" hidden="1" customHeight="1" spans="1:5">
      <c r="A879" s="201" t="s">
        <v>760</v>
      </c>
      <c r="B879" s="206"/>
      <c r="C879" s="206"/>
      <c r="D879" s="203" t="str">
        <f t="shared" si="13"/>
        <v/>
      </c>
      <c r="E879" s="201"/>
    </row>
    <row r="880" ht="20.1" hidden="1" customHeight="1" spans="1:5">
      <c r="A880" s="201" t="s">
        <v>761</v>
      </c>
      <c r="B880" s="206"/>
      <c r="C880" s="206"/>
      <c r="D880" s="203" t="str">
        <f t="shared" si="13"/>
        <v/>
      </c>
      <c r="E880" s="201"/>
    </row>
    <row r="881" ht="20.1" hidden="1" customHeight="1" spans="1:5">
      <c r="A881" s="201" t="s">
        <v>762</v>
      </c>
      <c r="B881" s="206"/>
      <c r="C881" s="206"/>
      <c r="D881" s="203" t="str">
        <f t="shared" si="13"/>
        <v/>
      </c>
      <c r="E881" s="201"/>
    </row>
    <row r="882" ht="20.1" hidden="1" customHeight="1" spans="1:5">
      <c r="A882" s="201" t="s">
        <v>763</v>
      </c>
      <c r="B882" s="206"/>
      <c r="C882" s="206"/>
      <c r="D882" s="203" t="str">
        <f t="shared" si="13"/>
        <v/>
      </c>
      <c r="E882" s="201"/>
    </row>
    <row r="883" ht="20.1" hidden="1" customHeight="1" spans="1:5">
      <c r="A883" s="201" t="s">
        <v>764</v>
      </c>
      <c r="B883" s="206"/>
      <c r="C883" s="206"/>
      <c r="D883" s="203" t="str">
        <f t="shared" si="13"/>
        <v/>
      </c>
      <c r="E883" s="201"/>
    </row>
    <row r="884" ht="20.1" hidden="1" customHeight="1" spans="1:5">
      <c r="A884" s="201" t="s">
        <v>765</v>
      </c>
      <c r="B884" s="206"/>
      <c r="C884" s="206"/>
      <c r="D884" s="203" t="str">
        <f t="shared" si="13"/>
        <v/>
      </c>
      <c r="E884" s="201"/>
    </row>
    <row r="885" ht="20.1" customHeight="1" spans="1:5">
      <c r="A885" s="201" t="s">
        <v>766</v>
      </c>
      <c r="B885" s="205">
        <f>SUM(B886:B911)</f>
        <v>26</v>
      </c>
      <c r="C885" s="205">
        <f>SUM(C886:C911)</f>
        <v>0</v>
      </c>
      <c r="D885" s="203">
        <f t="shared" si="13"/>
        <v>0</v>
      </c>
      <c r="E885" s="201"/>
    </row>
    <row r="886" ht="20.1" hidden="1" customHeight="1" spans="1:5">
      <c r="A886" s="201" t="s">
        <v>700</v>
      </c>
      <c r="B886" s="206"/>
      <c r="C886" s="206"/>
      <c r="D886" s="203" t="str">
        <f t="shared" si="13"/>
        <v/>
      </c>
      <c r="E886" s="201"/>
    </row>
    <row r="887" ht="20.1" hidden="1" customHeight="1" spans="1:5">
      <c r="A887" s="201" t="s">
        <v>701</v>
      </c>
      <c r="B887" s="206"/>
      <c r="C887" s="206"/>
      <c r="D887" s="203" t="str">
        <f t="shared" si="13"/>
        <v/>
      </c>
      <c r="E887" s="201"/>
    </row>
    <row r="888" ht="20.1" hidden="1" customHeight="1" spans="1:5">
      <c r="A888" s="201" t="s">
        <v>702</v>
      </c>
      <c r="B888" s="206"/>
      <c r="C888" s="206"/>
      <c r="D888" s="203" t="str">
        <f t="shared" si="13"/>
        <v/>
      </c>
      <c r="E888" s="201"/>
    </row>
    <row r="889" ht="20.1" hidden="1" customHeight="1" spans="1:5">
      <c r="A889" s="201" t="s">
        <v>767</v>
      </c>
      <c r="B889" s="206"/>
      <c r="C889" s="206"/>
      <c r="D889" s="203" t="str">
        <f t="shared" si="13"/>
        <v/>
      </c>
      <c r="E889" s="201"/>
    </row>
    <row r="890" ht="20.1" hidden="1" customHeight="1" spans="1:5">
      <c r="A890" s="201" t="s">
        <v>768</v>
      </c>
      <c r="B890" s="206"/>
      <c r="C890" s="206"/>
      <c r="D890" s="203" t="str">
        <f t="shared" si="13"/>
        <v/>
      </c>
      <c r="E890" s="201"/>
    </row>
    <row r="891" ht="20.1" hidden="1" customHeight="1" spans="1:5">
      <c r="A891" s="201" t="s">
        <v>769</v>
      </c>
      <c r="B891" s="206"/>
      <c r="C891" s="206"/>
      <c r="D891" s="203" t="str">
        <f t="shared" si="13"/>
        <v/>
      </c>
      <c r="E891" s="201"/>
    </row>
    <row r="892" ht="20.1" hidden="1" customHeight="1" spans="1:5">
      <c r="A892" s="201" t="s">
        <v>770</v>
      </c>
      <c r="B892" s="206"/>
      <c r="C892" s="206"/>
      <c r="D892" s="203" t="str">
        <f t="shared" si="13"/>
        <v/>
      </c>
      <c r="E892" s="201"/>
    </row>
    <row r="893" ht="20.1" hidden="1" customHeight="1" spans="1:5">
      <c r="A893" s="201" t="s">
        <v>771</v>
      </c>
      <c r="B893" s="206"/>
      <c r="C893" s="206"/>
      <c r="D893" s="203" t="str">
        <f t="shared" si="13"/>
        <v/>
      </c>
      <c r="E893" s="201"/>
    </row>
    <row r="894" ht="20.1" hidden="1" customHeight="1" spans="1:5">
      <c r="A894" s="201" t="s">
        <v>772</v>
      </c>
      <c r="B894" s="206"/>
      <c r="C894" s="206"/>
      <c r="D894" s="203" t="str">
        <f t="shared" si="13"/>
        <v/>
      </c>
      <c r="E894" s="201"/>
    </row>
    <row r="895" ht="20.1" hidden="1" customHeight="1" spans="1:5">
      <c r="A895" s="201" t="s">
        <v>773</v>
      </c>
      <c r="B895" s="206"/>
      <c r="C895" s="206"/>
      <c r="D895" s="203" t="str">
        <f t="shared" si="13"/>
        <v/>
      </c>
      <c r="E895" s="201"/>
    </row>
    <row r="896" ht="20.1" hidden="1" customHeight="1" spans="1:5">
      <c r="A896" s="201" t="s">
        <v>774</v>
      </c>
      <c r="B896" s="206"/>
      <c r="C896" s="206"/>
      <c r="D896" s="203" t="str">
        <f t="shared" si="13"/>
        <v/>
      </c>
      <c r="E896" s="201"/>
    </row>
    <row r="897" ht="20.1" hidden="1" customHeight="1" spans="1:5">
      <c r="A897" s="201" t="s">
        <v>775</v>
      </c>
      <c r="B897" s="206"/>
      <c r="C897" s="206"/>
      <c r="D897" s="203" t="str">
        <f t="shared" si="13"/>
        <v/>
      </c>
      <c r="E897" s="201"/>
    </row>
    <row r="898" ht="20.1" hidden="1" customHeight="1" spans="1:5">
      <c r="A898" s="201" t="s">
        <v>776</v>
      </c>
      <c r="B898" s="206"/>
      <c r="C898" s="206"/>
      <c r="D898" s="203" t="str">
        <f t="shared" si="13"/>
        <v/>
      </c>
      <c r="E898" s="201"/>
    </row>
    <row r="899" ht="20.1" hidden="1" customHeight="1" spans="1:5">
      <c r="A899" s="201" t="s">
        <v>777</v>
      </c>
      <c r="B899" s="206"/>
      <c r="C899" s="206"/>
      <c r="D899" s="203" t="str">
        <f t="shared" si="13"/>
        <v/>
      </c>
      <c r="E899" s="201"/>
    </row>
    <row r="900" ht="20.1" hidden="1" customHeight="1" spans="1:5">
      <c r="A900" s="201" t="s">
        <v>778</v>
      </c>
      <c r="B900" s="206"/>
      <c r="C900" s="206"/>
      <c r="D900" s="203" t="str">
        <f t="shared" si="13"/>
        <v/>
      </c>
      <c r="E900" s="201"/>
    </row>
    <row r="901" ht="20.1" customHeight="1" spans="1:5">
      <c r="A901" s="201" t="s">
        <v>779</v>
      </c>
      <c r="B901" s="206">
        <v>26</v>
      </c>
      <c r="C901" s="206"/>
      <c r="D901" s="203">
        <f t="shared" si="13"/>
        <v>0</v>
      </c>
      <c r="E901" s="201"/>
    </row>
    <row r="902" ht="20.1" hidden="1" customHeight="1" spans="1:5">
      <c r="A902" s="201" t="s">
        <v>780</v>
      </c>
      <c r="B902" s="206"/>
      <c r="C902" s="206"/>
      <c r="D902" s="203" t="str">
        <f t="shared" si="13"/>
        <v/>
      </c>
      <c r="E902" s="201"/>
    </row>
    <row r="903" ht="20.1" hidden="1" customHeight="1" spans="1:5">
      <c r="A903" s="201" t="s">
        <v>781</v>
      </c>
      <c r="B903" s="206"/>
      <c r="C903" s="206"/>
      <c r="D903" s="203" t="str">
        <f t="shared" ref="D903:D966" si="14">IF(B903=0,"",ROUND(C903/B903*100,1))</f>
        <v/>
      </c>
      <c r="E903" s="201"/>
    </row>
    <row r="904" ht="20.1" hidden="1" customHeight="1" spans="1:5">
      <c r="A904" s="201" t="s">
        <v>782</v>
      </c>
      <c r="B904" s="206"/>
      <c r="C904" s="206"/>
      <c r="D904" s="203" t="str">
        <f t="shared" si="14"/>
        <v/>
      </c>
      <c r="E904" s="201"/>
    </row>
    <row r="905" ht="20.1" hidden="1" customHeight="1" spans="1:5">
      <c r="A905" s="201" t="s">
        <v>783</v>
      </c>
      <c r="B905" s="206"/>
      <c r="C905" s="206"/>
      <c r="D905" s="203" t="str">
        <f t="shared" si="14"/>
        <v/>
      </c>
      <c r="E905" s="201"/>
    </row>
    <row r="906" ht="20.1" hidden="1" customHeight="1" spans="1:5">
      <c r="A906" s="201" t="s">
        <v>784</v>
      </c>
      <c r="B906" s="206"/>
      <c r="C906" s="206"/>
      <c r="D906" s="203" t="str">
        <f t="shared" si="14"/>
        <v/>
      </c>
      <c r="E906" s="201"/>
    </row>
    <row r="907" ht="20.1" hidden="1" customHeight="1" spans="1:5">
      <c r="A907" s="201" t="s">
        <v>785</v>
      </c>
      <c r="B907" s="206"/>
      <c r="C907" s="206"/>
      <c r="D907" s="203" t="str">
        <f t="shared" si="14"/>
        <v/>
      </c>
      <c r="E907" s="201"/>
    </row>
    <row r="908" ht="20.1" hidden="1" customHeight="1" spans="1:5">
      <c r="A908" s="201" t="s">
        <v>758</v>
      </c>
      <c r="B908" s="206"/>
      <c r="C908" s="206"/>
      <c r="D908" s="203" t="str">
        <f t="shared" si="14"/>
        <v/>
      </c>
      <c r="E908" s="201"/>
    </row>
    <row r="909" ht="20.1" hidden="1" customHeight="1" spans="1:5">
      <c r="A909" s="201" t="s">
        <v>786</v>
      </c>
      <c r="B909" s="206"/>
      <c r="C909" s="206"/>
      <c r="D909" s="203" t="str">
        <f t="shared" si="14"/>
        <v/>
      </c>
      <c r="E909" s="201"/>
    </row>
    <row r="910" ht="20.1" hidden="1" customHeight="1" spans="1:5">
      <c r="A910" s="201" t="s">
        <v>787</v>
      </c>
      <c r="B910" s="206"/>
      <c r="C910" s="206"/>
      <c r="D910" s="203" t="str">
        <f t="shared" si="14"/>
        <v/>
      </c>
      <c r="E910" s="201"/>
    </row>
    <row r="911" ht="20.1" hidden="1" customHeight="1" spans="1:5">
      <c r="A911" s="201" t="s">
        <v>788</v>
      </c>
      <c r="B911" s="206"/>
      <c r="C911" s="206"/>
      <c r="D911" s="203" t="str">
        <f t="shared" si="14"/>
        <v/>
      </c>
      <c r="E911" s="201"/>
    </row>
    <row r="912" ht="20.1" hidden="1" customHeight="1" spans="1:5">
      <c r="A912" s="201" t="s">
        <v>789</v>
      </c>
      <c r="B912" s="205">
        <f>SUM(B913:B922)</f>
        <v>0</v>
      </c>
      <c r="C912" s="205">
        <f>SUM(C913:C922)</f>
        <v>0</v>
      </c>
      <c r="D912" s="203" t="str">
        <f t="shared" si="14"/>
        <v/>
      </c>
      <c r="E912" s="201"/>
    </row>
    <row r="913" ht="20.1" hidden="1" customHeight="1" spans="1:5">
      <c r="A913" s="201" t="s">
        <v>700</v>
      </c>
      <c r="B913" s="206"/>
      <c r="C913" s="206"/>
      <c r="D913" s="203" t="str">
        <f t="shared" si="14"/>
        <v/>
      </c>
      <c r="E913" s="201"/>
    </row>
    <row r="914" ht="20.1" hidden="1" customHeight="1" spans="1:5">
      <c r="A914" s="201" t="s">
        <v>701</v>
      </c>
      <c r="B914" s="206"/>
      <c r="C914" s="206"/>
      <c r="D914" s="203" t="str">
        <f t="shared" si="14"/>
        <v/>
      </c>
      <c r="E914" s="201"/>
    </row>
    <row r="915" ht="20.1" hidden="1" customHeight="1" spans="1:5">
      <c r="A915" s="201" t="s">
        <v>702</v>
      </c>
      <c r="B915" s="206"/>
      <c r="C915" s="206"/>
      <c r="D915" s="203" t="str">
        <f t="shared" si="14"/>
        <v/>
      </c>
      <c r="E915" s="201"/>
    </row>
    <row r="916" ht="20.1" hidden="1" customHeight="1" spans="1:5">
      <c r="A916" s="201" t="s">
        <v>790</v>
      </c>
      <c r="B916" s="206"/>
      <c r="C916" s="206"/>
      <c r="D916" s="203" t="str">
        <f t="shared" si="14"/>
        <v/>
      </c>
      <c r="E916" s="201"/>
    </row>
    <row r="917" ht="20.1" hidden="1" customHeight="1" spans="1:5">
      <c r="A917" s="201" t="s">
        <v>791</v>
      </c>
      <c r="B917" s="206"/>
      <c r="C917" s="206"/>
      <c r="D917" s="203" t="str">
        <f t="shared" si="14"/>
        <v/>
      </c>
      <c r="E917" s="201"/>
    </row>
    <row r="918" ht="20.1" hidden="1" customHeight="1" spans="1:5">
      <c r="A918" s="201" t="s">
        <v>792</v>
      </c>
      <c r="B918" s="206"/>
      <c r="C918" s="206"/>
      <c r="D918" s="203" t="str">
        <f t="shared" si="14"/>
        <v/>
      </c>
      <c r="E918" s="201"/>
    </row>
    <row r="919" ht="20.1" hidden="1" customHeight="1" spans="1:5">
      <c r="A919" s="201" t="s">
        <v>793</v>
      </c>
      <c r="B919" s="206"/>
      <c r="C919" s="206"/>
      <c r="D919" s="203" t="str">
        <f t="shared" si="14"/>
        <v/>
      </c>
      <c r="E919" s="201"/>
    </row>
    <row r="920" ht="20.1" hidden="1" customHeight="1" spans="1:5">
      <c r="A920" s="201" t="s">
        <v>794</v>
      </c>
      <c r="B920" s="206"/>
      <c r="C920" s="206"/>
      <c r="D920" s="203" t="str">
        <f t="shared" si="14"/>
        <v/>
      </c>
      <c r="E920" s="201"/>
    </row>
    <row r="921" ht="20.1" hidden="1" customHeight="1" spans="1:5">
      <c r="A921" s="201" t="s">
        <v>795</v>
      </c>
      <c r="B921" s="206"/>
      <c r="C921" s="206"/>
      <c r="D921" s="203" t="str">
        <f t="shared" si="14"/>
        <v/>
      </c>
      <c r="E921" s="201"/>
    </row>
    <row r="922" ht="20.1" hidden="1" customHeight="1" spans="1:5">
      <c r="A922" s="201" t="s">
        <v>796</v>
      </c>
      <c r="B922" s="206"/>
      <c r="C922" s="206"/>
      <c r="D922" s="203" t="str">
        <f t="shared" si="14"/>
        <v/>
      </c>
      <c r="E922" s="201"/>
    </row>
    <row r="923" ht="20.1" hidden="1" customHeight="1" spans="1:5">
      <c r="A923" s="201" t="s">
        <v>797</v>
      </c>
      <c r="B923" s="205">
        <f>SUM(B924:B933)</f>
        <v>0</v>
      </c>
      <c r="C923" s="205">
        <f>SUM(C924:C933)</f>
        <v>0</v>
      </c>
      <c r="D923" s="203" t="str">
        <f t="shared" si="14"/>
        <v/>
      </c>
      <c r="E923" s="201"/>
    </row>
    <row r="924" ht="20.1" hidden="1" customHeight="1" spans="1:5">
      <c r="A924" s="201" t="s">
        <v>700</v>
      </c>
      <c r="B924" s="206"/>
      <c r="C924" s="206"/>
      <c r="D924" s="203" t="str">
        <f t="shared" si="14"/>
        <v/>
      </c>
      <c r="E924" s="201"/>
    </row>
    <row r="925" ht="20.1" hidden="1" customHeight="1" spans="1:5">
      <c r="A925" s="201" t="s">
        <v>701</v>
      </c>
      <c r="B925" s="206"/>
      <c r="C925" s="206"/>
      <c r="D925" s="203" t="str">
        <f t="shared" si="14"/>
        <v/>
      </c>
      <c r="E925" s="201"/>
    </row>
    <row r="926" ht="20.1" hidden="1" customHeight="1" spans="1:5">
      <c r="A926" s="201" t="s">
        <v>702</v>
      </c>
      <c r="B926" s="206"/>
      <c r="C926" s="206"/>
      <c r="D926" s="203" t="str">
        <f t="shared" si="14"/>
        <v/>
      </c>
      <c r="E926" s="201"/>
    </row>
    <row r="927" ht="20.1" hidden="1" customHeight="1" spans="1:5">
      <c r="A927" s="201" t="s">
        <v>798</v>
      </c>
      <c r="B927" s="206"/>
      <c r="C927" s="206"/>
      <c r="D927" s="203" t="str">
        <f t="shared" si="14"/>
        <v/>
      </c>
      <c r="E927" s="201"/>
    </row>
    <row r="928" ht="20.1" hidden="1" customHeight="1" spans="1:5">
      <c r="A928" s="201" t="s">
        <v>799</v>
      </c>
      <c r="B928" s="206"/>
      <c r="C928" s="206"/>
      <c r="D928" s="203" t="str">
        <f t="shared" si="14"/>
        <v/>
      </c>
      <c r="E928" s="201"/>
    </row>
    <row r="929" ht="20.1" hidden="1" customHeight="1" spans="1:5">
      <c r="A929" s="201" t="s">
        <v>800</v>
      </c>
      <c r="B929" s="206"/>
      <c r="C929" s="206"/>
      <c r="D929" s="203" t="str">
        <f t="shared" si="14"/>
        <v/>
      </c>
      <c r="E929" s="201"/>
    </row>
    <row r="930" ht="20.1" hidden="1" customHeight="1" spans="1:5">
      <c r="A930" s="201" t="s">
        <v>801</v>
      </c>
      <c r="B930" s="206"/>
      <c r="C930" s="206"/>
      <c r="D930" s="203" t="str">
        <f t="shared" si="14"/>
        <v/>
      </c>
      <c r="E930" s="201"/>
    </row>
    <row r="931" ht="20.1" hidden="1" customHeight="1" spans="1:5">
      <c r="A931" s="201" t="s">
        <v>802</v>
      </c>
      <c r="B931" s="206"/>
      <c r="C931" s="206"/>
      <c r="D931" s="203" t="str">
        <f t="shared" si="14"/>
        <v/>
      </c>
      <c r="E931" s="201"/>
    </row>
    <row r="932" ht="20.1" hidden="1" customHeight="1" spans="1:5">
      <c r="A932" s="201" t="s">
        <v>803</v>
      </c>
      <c r="B932" s="206"/>
      <c r="C932" s="206"/>
      <c r="D932" s="203" t="str">
        <f t="shared" si="14"/>
        <v/>
      </c>
      <c r="E932" s="201"/>
    </row>
    <row r="933" ht="20.1" hidden="1" customHeight="1" spans="1:5">
      <c r="A933" s="201" t="s">
        <v>804</v>
      </c>
      <c r="B933" s="206"/>
      <c r="C933" s="206"/>
      <c r="D933" s="203" t="str">
        <f t="shared" si="14"/>
        <v/>
      </c>
      <c r="E933" s="201"/>
    </row>
    <row r="934" ht="20.1" hidden="1" customHeight="1" spans="1:5">
      <c r="A934" s="201" t="s">
        <v>805</v>
      </c>
      <c r="B934" s="205">
        <f>SUM(B935:B939)</f>
        <v>0</v>
      </c>
      <c r="C934" s="205">
        <f>SUM(C935:C939)</f>
        <v>0</v>
      </c>
      <c r="D934" s="203" t="str">
        <f t="shared" si="14"/>
        <v/>
      </c>
      <c r="E934" s="201"/>
    </row>
    <row r="935" ht="20.1" hidden="1" customHeight="1" spans="1:5">
      <c r="A935" s="201" t="s">
        <v>806</v>
      </c>
      <c r="B935" s="206"/>
      <c r="C935" s="206"/>
      <c r="D935" s="203" t="str">
        <f t="shared" si="14"/>
        <v/>
      </c>
      <c r="E935" s="201"/>
    </row>
    <row r="936" ht="20.1" hidden="1" customHeight="1" spans="1:5">
      <c r="A936" s="201" t="s">
        <v>807</v>
      </c>
      <c r="B936" s="206"/>
      <c r="C936" s="206"/>
      <c r="D936" s="203" t="str">
        <f t="shared" si="14"/>
        <v/>
      </c>
      <c r="E936" s="201"/>
    </row>
    <row r="937" ht="20.1" hidden="1" customHeight="1" spans="1:5">
      <c r="A937" s="201" t="s">
        <v>808</v>
      </c>
      <c r="B937" s="206"/>
      <c r="C937" s="206"/>
      <c r="D937" s="203" t="str">
        <f t="shared" si="14"/>
        <v/>
      </c>
      <c r="E937" s="201"/>
    </row>
    <row r="938" ht="20.1" hidden="1" customHeight="1" spans="1:5">
      <c r="A938" s="201" t="s">
        <v>809</v>
      </c>
      <c r="B938" s="206"/>
      <c r="C938" s="206"/>
      <c r="D938" s="203" t="str">
        <f t="shared" si="14"/>
        <v/>
      </c>
      <c r="E938" s="201"/>
    </row>
    <row r="939" ht="20.1" hidden="1" customHeight="1" spans="1:5">
      <c r="A939" s="201" t="s">
        <v>810</v>
      </c>
      <c r="B939" s="206"/>
      <c r="C939" s="206"/>
      <c r="D939" s="203" t="str">
        <f t="shared" si="14"/>
        <v/>
      </c>
      <c r="E939" s="201"/>
    </row>
    <row r="940" ht="20.1" hidden="1" customHeight="1" spans="1:5">
      <c r="A940" s="201" t="s">
        <v>811</v>
      </c>
      <c r="B940" s="205">
        <f>SUM(B941:B946)</f>
        <v>0</v>
      </c>
      <c r="C940" s="205">
        <f>SUM(C941:C946)</f>
        <v>0</v>
      </c>
      <c r="D940" s="203" t="str">
        <f t="shared" si="14"/>
        <v/>
      </c>
      <c r="E940" s="201"/>
    </row>
    <row r="941" ht="20.1" hidden="1" customHeight="1" spans="1:5">
      <c r="A941" s="201" t="s">
        <v>812</v>
      </c>
      <c r="B941" s="206"/>
      <c r="C941" s="206"/>
      <c r="D941" s="203" t="str">
        <f t="shared" si="14"/>
        <v/>
      </c>
      <c r="E941" s="201"/>
    </row>
    <row r="942" ht="20.1" hidden="1" customHeight="1" spans="1:5">
      <c r="A942" s="201" t="s">
        <v>813</v>
      </c>
      <c r="B942" s="206"/>
      <c r="C942" s="206"/>
      <c r="D942" s="203" t="str">
        <f t="shared" si="14"/>
        <v/>
      </c>
      <c r="E942" s="201"/>
    </row>
    <row r="943" ht="20.1" hidden="1" customHeight="1" spans="1:5">
      <c r="A943" s="201" t="s">
        <v>814</v>
      </c>
      <c r="B943" s="206"/>
      <c r="C943" s="206"/>
      <c r="D943" s="203" t="str">
        <f t="shared" si="14"/>
        <v/>
      </c>
      <c r="E943" s="201"/>
    </row>
    <row r="944" ht="20.1" hidden="1" customHeight="1" spans="1:5">
      <c r="A944" s="201" t="s">
        <v>815</v>
      </c>
      <c r="B944" s="206"/>
      <c r="C944" s="206"/>
      <c r="D944" s="203" t="str">
        <f t="shared" si="14"/>
        <v/>
      </c>
      <c r="E944" s="201"/>
    </row>
    <row r="945" ht="20.1" hidden="1" customHeight="1" spans="1:5">
      <c r="A945" s="201" t="s">
        <v>816</v>
      </c>
      <c r="B945" s="206"/>
      <c r="C945" s="206"/>
      <c r="D945" s="203" t="str">
        <f t="shared" si="14"/>
        <v/>
      </c>
      <c r="E945" s="201"/>
    </row>
    <row r="946" ht="20.1" hidden="1" customHeight="1" spans="1:5">
      <c r="A946" s="201" t="s">
        <v>817</v>
      </c>
      <c r="B946" s="206"/>
      <c r="C946" s="206"/>
      <c r="D946" s="203" t="str">
        <f t="shared" si="14"/>
        <v/>
      </c>
      <c r="E946" s="201"/>
    </row>
    <row r="947" ht="20.1" hidden="1" customHeight="1" spans="1:5">
      <c r="A947" s="201" t="s">
        <v>818</v>
      </c>
      <c r="B947" s="205">
        <f>SUM(B948:B953)</f>
        <v>0</v>
      </c>
      <c r="C947" s="205">
        <f>SUM(C948:C953)</f>
        <v>0</v>
      </c>
      <c r="D947" s="203" t="str">
        <f t="shared" si="14"/>
        <v/>
      </c>
      <c r="E947" s="201"/>
    </row>
    <row r="948" ht="20.1" hidden="1" customHeight="1" spans="1:5">
      <c r="A948" s="201" t="s">
        <v>819</v>
      </c>
      <c r="B948" s="206"/>
      <c r="C948" s="206"/>
      <c r="D948" s="203" t="str">
        <f t="shared" si="14"/>
        <v/>
      </c>
      <c r="E948" s="201"/>
    </row>
    <row r="949" ht="20.1" hidden="1" customHeight="1" spans="1:5">
      <c r="A949" s="201" t="s">
        <v>820</v>
      </c>
      <c r="B949" s="206"/>
      <c r="C949" s="206"/>
      <c r="D949" s="203" t="str">
        <f t="shared" si="14"/>
        <v/>
      </c>
      <c r="E949" s="201"/>
    </row>
    <row r="950" ht="20.1" hidden="1" customHeight="1" spans="1:5">
      <c r="A950" s="201" t="s">
        <v>821</v>
      </c>
      <c r="B950" s="206"/>
      <c r="C950" s="206"/>
      <c r="D950" s="203" t="str">
        <f t="shared" si="14"/>
        <v/>
      </c>
      <c r="E950" s="201"/>
    </row>
    <row r="951" ht="20.1" hidden="1" customHeight="1" spans="1:5">
      <c r="A951" s="201" t="s">
        <v>822</v>
      </c>
      <c r="B951" s="206"/>
      <c r="C951" s="206"/>
      <c r="D951" s="203" t="str">
        <f t="shared" si="14"/>
        <v/>
      </c>
      <c r="E951" s="201"/>
    </row>
    <row r="952" ht="20.1" hidden="1" customHeight="1" spans="1:5">
      <c r="A952" s="201" t="s">
        <v>823</v>
      </c>
      <c r="B952" s="206"/>
      <c r="C952" s="206"/>
      <c r="D952" s="203" t="str">
        <f t="shared" si="14"/>
        <v/>
      </c>
      <c r="E952" s="201"/>
    </row>
    <row r="953" ht="20.1" hidden="1" customHeight="1" spans="1:5">
      <c r="A953" s="201" t="s">
        <v>824</v>
      </c>
      <c r="B953" s="206"/>
      <c r="C953" s="206"/>
      <c r="D953" s="203" t="str">
        <f t="shared" si="14"/>
        <v/>
      </c>
      <c r="E953" s="201"/>
    </row>
    <row r="954" ht="20.1" hidden="1" customHeight="1" spans="1:5">
      <c r="A954" s="201" t="s">
        <v>825</v>
      </c>
      <c r="B954" s="205">
        <f>SUM(B955:B957)</f>
        <v>0</v>
      </c>
      <c r="C954" s="205">
        <f>SUM(C955:C957)</f>
        <v>0</v>
      </c>
      <c r="D954" s="203" t="str">
        <f t="shared" si="14"/>
        <v/>
      </c>
      <c r="E954" s="201"/>
    </row>
    <row r="955" ht="20.1" hidden="1" customHeight="1" spans="1:5">
      <c r="A955" s="201" t="s">
        <v>826</v>
      </c>
      <c r="B955" s="206"/>
      <c r="C955" s="206"/>
      <c r="D955" s="203" t="str">
        <f t="shared" si="14"/>
        <v/>
      </c>
      <c r="E955" s="201"/>
    </row>
    <row r="956" ht="20.1" hidden="1" customHeight="1" spans="1:5">
      <c r="A956" s="201" t="s">
        <v>827</v>
      </c>
      <c r="B956" s="206"/>
      <c r="C956" s="206"/>
      <c r="D956" s="203" t="str">
        <f t="shared" si="14"/>
        <v/>
      </c>
      <c r="E956" s="201"/>
    </row>
    <row r="957" ht="20.1" hidden="1" customHeight="1" spans="1:5">
      <c r="A957" s="201" t="s">
        <v>828</v>
      </c>
      <c r="B957" s="206"/>
      <c r="C957" s="206"/>
      <c r="D957" s="203" t="str">
        <f t="shared" si="14"/>
        <v/>
      </c>
      <c r="E957" s="201"/>
    </row>
    <row r="958" ht="20.1" hidden="1" customHeight="1" spans="1:5">
      <c r="A958" s="201" t="s">
        <v>829</v>
      </c>
      <c r="B958" s="205">
        <f>SUM(B959:B960)</f>
        <v>0</v>
      </c>
      <c r="C958" s="205">
        <f>SUM(C959:C960)</f>
        <v>0</v>
      </c>
      <c r="D958" s="203" t="str">
        <f t="shared" si="14"/>
        <v/>
      </c>
      <c r="E958" s="201"/>
    </row>
    <row r="959" ht="20.1" hidden="1" customHeight="1" spans="1:5">
      <c r="A959" s="201" t="s">
        <v>830</v>
      </c>
      <c r="B959" s="206"/>
      <c r="C959" s="206"/>
      <c r="D959" s="203" t="str">
        <f t="shared" si="14"/>
        <v/>
      </c>
      <c r="E959" s="201"/>
    </row>
    <row r="960" ht="20.1" hidden="1" customHeight="1" spans="1:5">
      <c r="A960" s="201" t="s">
        <v>831</v>
      </c>
      <c r="B960" s="206"/>
      <c r="C960" s="206"/>
      <c r="D960" s="203" t="str">
        <f t="shared" si="14"/>
        <v/>
      </c>
      <c r="E960" s="201"/>
    </row>
    <row r="961" ht="20.1" hidden="1" customHeight="1" spans="1:5">
      <c r="A961" s="201" t="s">
        <v>832</v>
      </c>
      <c r="B961" s="205">
        <f>SUM(B962,B985,B995,B1005,B1010,B1017,B1022,)</f>
        <v>0</v>
      </c>
      <c r="C961" s="205">
        <f>SUM(C962,C985,C995,C1005,C1010,C1017,C1022,)</f>
        <v>0</v>
      </c>
      <c r="D961" s="203" t="str">
        <f t="shared" si="14"/>
        <v/>
      </c>
      <c r="E961" s="201"/>
    </row>
    <row r="962" ht="20.1" hidden="1" customHeight="1" spans="1:5">
      <c r="A962" s="201" t="s">
        <v>833</v>
      </c>
      <c r="B962" s="205">
        <f>SUM(B963:B984)</f>
        <v>0</v>
      </c>
      <c r="C962" s="205">
        <f>SUM(C963:C984)</f>
        <v>0</v>
      </c>
      <c r="D962" s="203" t="str">
        <f t="shared" si="14"/>
        <v/>
      </c>
      <c r="E962" s="201"/>
    </row>
    <row r="963" ht="20.1" hidden="1" customHeight="1" spans="1:5">
      <c r="A963" s="201" t="s">
        <v>700</v>
      </c>
      <c r="B963" s="206"/>
      <c r="C963" s="206"/>
      <c r="D963" s="203" t="str">
        <f t="shared" si="14"/>
        <v/>
      </c>
      <c r="E963" s="201"/>
    </row>
    <row r="964" ht="20.1" hidden="1" customHeight="1" spans="1:5">
      <c r="A964" s="201" t="s">
        <v>701</v>
      </c>
      <c r="B964" s="206"/>
      <c r="C964" s="206"/>
      <c r="D964" s="203" t="str">
        <f t="shared" si="14"/>
        <v/>
      </c>
      <c r="E964" s="201"/>
    </row>
    <row r="965" ht="20.1" hidden="1" customHeight="1" spans="1:5">
      <c r="A965" s="201" t="s">
        <v>702</v>
      </c>
      <c r="B965" s="206"/>
      <c r="C965" s="206"/>
      <c r="D965" s="203" t="str">
        <f t="shared" si="14"/>
        <v/>
      </c>
      <c r="E965" s="201"/>
    </row>
    <row r="966" ht="20.1" hidden="1" customHeight="1" spans="1:5">
      <c r="A966" s="201" t="s">
        <v>834</v>
      </c>
      <c r="B966" s="206"/>
      <c r="C966" s="206"/>
      <c r="D966" s="203" t="str">
        <f t="shared" si="14"/>
        <v/>
      </c>
      <c r="E966" s="201"/>
    </row>
    <row r="967" ht="20.1" hidden="1" customHeight="1" spans="1:5">
      <c r="A967" s="201" t="s">
        <v>835</v>
      </c>
      <c r="B967" s="206"/>
      <c r="C967" s="206"/>
      <c r="D967" s="203" t="str">
        <f t="shared" ref="D967:D1030" si="15">IF(B967=0,"",ROUND(C967/B967*100,1))</f>
        <v/>
      </c>
      <c r="E967" s="201"/>
    </row>
    <row r="968" ht="20.1" hidden="1" customHeight="1" spans="1:5">
      <c r="A968" s="201" t="s">
        <v>836</v>
      </c>
      <c r="B968" s="206"/>
      <c r="C968" s="206"/>
      <c r="D968" s="203" t="str">
        <f t="shared" si="15"/>
        <v/>
      </c>
      <c r="E968" s="201"/>
    </row>
    <row r="969" ht="20.1" hidden="1" customHeight="1" spans="1:5">
      <c r="A969" s="201" t="s">
        <v>837</v>
      </c>
      <c r="B969" s="206"/>
      <c r="C969" s="206"/>
      <c r="D969" s="203" t="str">
        <f t="shared" si="15"/>
        <v/>
      </c>
      <c r="E969" s="201"/>
    </row>
    <row r="970" ht="20.1" hidden="1" customHeight="1" spans="1:5">
      <c r="A970" s="201" t="s">
        <v>838</v>
      </c>
      <c r="B970" s="206"/>
      <c r="C970" s="206"/>
      <c r="D970" s="203" t="str">
        <f t="shared" si="15"/>
        <v/>
      </c>
      <c r="E970" s="201"/>
    </row>
    <row r="971" ht="20.1" hidden="1" customHeight="1" spans="1:5">
      <c r="A971" s="201" t="s">
        <v>839</v>
      </c>
      <c r="B971" s="206"/>
      <c r="C971" s="206"/>
      <c r="D971" s="203" t="str">
        <f t="shared" si="15"/>
        <v/>
      </c>
      <c r="E971" s="201"/>
    </row>
    <row r="972" ht="20.1" hidden="1" customHeight="1" spans="1:5">
      <c r="A972" s="201" t="s">
        <v>840</v>
      </c>
      <c r="B972" s="206"/>
      <c r="C972" s="206"/>
      <c r="D972" s="203" t="str">
        <f t="shared" si="15"/>
        <v/>
      </c>
      <c r="E972" s="201"/>
    </row>
    <row r="973" ht="20.1" hidden="1" customHeight="1" spans="1:5">
      <c r="A973" s="201" t="s">
        <v>841</v>
      </c>
      <c r="B973" s="206"/>
      <c r="C973" s="206"/>
      <c r="D973" s="203" t="str">
        <f t="shared" si="15"/>
        <v/>
      </c>
      <c r="E973" s="201"/>
    </row>
    <row r="974" ht="20.1" hidden="1" customHeight="1" spans="1:5">
      <c r="A974" s="201" t="s">
        <v>842</v>
      </c>
      <c r="B974" s="206"/>
      <c r="C974" s="206"/>
      <c r="D974" s="203" t="str">
        <f t="shared" si="15"/>
        <v/>
      </c>
      <c r="E974" s="201"/>
    </row>
    <row r="975" ht="20.1" hidden="1" customHeight="1" spans="1:5">
      <c r="A975" s="201" t="s">
        <v>843</v>
      </c>
      <c r="B975" s="206"/>
      <c r="C975" s="206"/>
      <c r="D975" s="203" t="str">
        <f t="shared" si="15"/>
        <v/>
      </c>
      <c r="E975" s="201"/>
    </row>
    <row r="976" ht="20.1" hidden="1" customHeight="1" spans="1:5">
      <c r="A976" s="201" t="s">
        <v>844</v>
      </c>
      <c r="B976" s="206"/>
      <c r="C976" s="206"/>
      <c r="D976" s="203" t="str">
        <f t="shared" si="15"/>
        <v/>
      </c>
      <c r="E976" s="201"/>
    </row>
    <row r="977" ht="20.1" hidden="1" customHeight="1" spans="1:5">
      <c r="A977" s="201" t="s">
        <v>845</v>
      </c>
      <c r="B977" s="206"/>
      <c r="C977" s="206"/>
      <c r="D977" s="203" t="str">
        <f t="shared" si="15"/>
        <v/>
      </c>
      <c r="E977" s="201"/>
    </row>
    <row r="978" ht="20.1" hidden="1" customHeight="1" spans="1:5">
      <c r="A978" s="201" t="s">
        <v>846</v>
      </c>
      <c r="B978" s="206"/>
      <c r="C978" s="206"/>
      <c r="D978" s="203" t="str">
        <f t="shared" si="15"/>
        <v/>
      </c>
      <c r="E978" s="201"/>
    </row>
    <row r="979" ht="20.1" hidden="1" customHeight="1" spans="1:5">
      <c r="A979" s="201" t="s">
        <v>847</v>
      </c>
      <c r="B979" s="206"/>
      <c r="C979" s="206"/>
      <c r="D979" s="203" t="str">
        <f t="shared" si="15"/>
        <v/>
      </c>
      <c r="E979" s="201"/>
    </row>
    <row r="980" ht="18.75" hidden="1" customHeight="1" spans="1:5">
      <c r="A980" s="201" t="s">
        <v>848</v>
      </c>
      <c r="B980" s="206"/>
      <c r="C980" s="206"/>
      <c r="D980" s="203" t="str">
        <f t="shared" si="15"/>
        <v/>
      </c>
      <c r="E980" s="201"/>
    </row>
    <row r="981" ht="20.1" hidden="1" customHeight="1" spans="1:5">
      <c r="A981" s="201" t="s">
        <v>849</v>
      </c>
      <c r="B981" s="206"/>
      <c r="C981" s="206"/>
      <c r="D981" s="203" t="str">
        <f t="shared" si="15"/>
        <v/>
      </c>
      <c r="E981" s="201"/>
    </row>
    <row r="982" ht="20.1" hidden="1" customHeight="1" spans="1:5">
      <c r="A982" s="201" t="s">
        <v>850</v>
      </c>
      <c r="B982" s="206"/>
      <c r="C982" s="206"/>
      <c r="D982" s="203" t="str">
        <f t="shared" si="15"/>
        <v/>
      </c>
      <c r="E982" s="201"/>
    </row>
    <row r="983" ht="20.1" hidden="1" customHeight="1" spans="1:5">
      <c r="A983" s="201" t="s">
        <v>851</v>
      </c>
      <c r="B983" s="206"/>
      <c r="C983" s="206"/>
      <c r="D983" s="203" t="str">
        <f t="shared" si="15"/>
        <v/>
      </c>
      <c r="E983" s="201"/>
    </row>
    <row r="984" ht="20.1" hidden="1" customHeight="1" spans="1:5">
      <c r="A984" s="201" t="s">
        <v>852</v>
      </c>
      <c r="B984" s="206"/>
      <c r="C984" s="206"/>
      <c r="D984" s="203" t="str">
        <f t="shared" si="15"/>
        <v/>
      </c>
      <c r="E984" s="201"/>
    </row>
    <row r="985" ht="20.1" hidden="1" customHeight="1" spans="1:5">
      <c r="A985" s="201" t="s">
        <v>853</v>
      </c>
      <c r="B985" s="205">
        <f>SUM(B986:B994)</f>
        <v>0</v>
      </c>
      <c r="C985" s="205">
        <f>SUM(C986:C994)</f>
        <v>0</v>
      </c>
      <c r="D985" s="203" t="str">
        <f t="shared" si="15"/>
        <v/>
      </c>
      <c r="E985" s="201"/>
    </row>
    <row r="986" ht="20.1" hidden="1" customHeight="1" spans="1:5">
      <c r="A986" s="201" t="s">
        <v>700</v>
      </c>
      <c r="B986" s="206"/>
      <c r="C986" s="206"/>
      <c r="D986" s="203" t="str">
        <f t="shared" si="15"/>
        <v/>
      </c>
      <c r="E986" s="201"/>
    </row>
    <row r="987" ht="20.1" hidden="1" customHeight="1" spans="1:5">
      <c r="A987" s="201" t="s">
        <v>701</v>
      </c>
      <c r="B987" s="206"/>
      <c r="C987" s="206"/>
      <c r="D987" s="203" t="str">
        <f t="shared" si="15"/>
        <v/>
      </c>
      <c r="E987" s="201"/>
    </row>
    <row r="988" ht="20.1" hidden="1" customHeight="1" spans="1:5">
      <c r="A988" s="201" t="s">
        <v>702</v>
      </c>
      <c r="B988" s="206"/>
      <c r="C988" s="206"/>
      <c r="D988" s="203" t="str">
        <f t="shared" si="15"/>
        <v/>
      </c>
      <c r="E988" s="201"/>
    </row>
    <row r="989" ht="20.1" hidden="1" customHeight="1" spans="1:5">
      <c r="A989" s="201" t="s">
        <v>854</v>
      </c>
      <c r="B989" s="206"/>
      <c r="C989" s="206"/>
      <c r="D989" s="203" t="str">
        <f t="shared" si="15"/>
        <v/>
      </c>
      <c r="E989" s="201"/>
    </row>
    <row r="990" ht="20.1" hidden="1" customHeight="1" spans="1:5">
      <c r="A990" s="201" t="s">
        <v>855</v>
      </c>
      <c r="B990" s="206"/>
      <c r="C990" s="206"/>
      <c r="D990" s="203" t="str">
        <f t="shared" si="15"/>
        <v/>
      </c>
      <c r="E990" s="201"/>
    </row>
    <row r="991" ht="20.1" hidden="1" customHeight="1" spans="1:5">
      <c r="A991" s="201" t="s">
        <v>856</v>
      </c>
      <c r="B991" s="206"/>
      <c r="C991" s="206"/>
      <c r="D991" s="203" t="str">
        <f t="shared" si="15"/>
        <v/>
      </c>
      <c r="E991" s="201"/>
    </row>
    <row r="992" ht="20.1" hidden="1" customHeight="1" spans="1:5">
      <c r="A992" s="201" t="s">
        <v>857</v>
      </c>
      <c r="B992" s="206"/>
      <c r="C992" s="206"/>
      <c r="D992" s="203" t="str">
        <f t="shared" si="15"/>
        <v/>
      </c>
      <c r="E992" s="201"/>
    </row>
    <row r="993" ht="20.1" hidden="1" customHeight="1" spans="1:5">
      <c r="A993" s="201" t="s">
        <v>858</v>
      </c>
      <c r="B993" s="206"/>
      <c r="C993" s="206"/>
      <c r="D993" s="203" t="str">
        <f t="shared" si="15"/>
        <v/>
      </c>
      <c r="E993" s="201"/>
    </row>
    <row r="994" ht="20.1" hidden="1" customHeight="1" spans="1:5">
      <c r="A994" s="201" t="s">
        <v>859</v>
      </c>
      <c r="B994" s="206"/>
      <c r="C994" s="206"/>
      <c r="D994" s="203" t="str">
        <f t="shared" si="15"/>
        <v/>
      </c>
      <c r="E994" s="201"/>
    </row>
    <row r="995" ht="20.1" hidden="1" customHeight="1" spans="1:5">
      <c r="A995" s="201" t="s">
        <v>860</v>
      </c>
      <c r="B995" s="205">
        <f>SUM(B996:B1004)</f>
        <v>0</v>
      </c>
      <c r="C995" s="205">
        <f>SUM(C996:C1004)</f>
        <v>0</v>
      </c>
      <c r="D995" s="203" t="str">
        <f t="shared" si="15"/>
        <v/>
      </c>
      <c r="E995" s="201"/>
    </row>
    <row r="996" ht="20.1" hidden="1" customHeight="1" spans="1:5">
      <c r="A996" s="201" t="s">
        <v>700</v>
      </c>
      <c r="B996" s="206"/>
      <c r="C996" s="206"/>
      <c r="D996" s="203" t="str">
        <f t="shared" si="15"/>
        <v/>
      </c>
      <c r="E996" s="201"/>
    </row>
    <row r="997" ht="20.1" hidden="1" customHeight="1" spans="1:5">
      <c r="A997" s="201" t="s">
        <v>701</v>
      </c>
      <c r="B997" s="206"/>
      <c r="C997" s="206"/>
      <c r="D997" s="203" t="str">
        <f t="shared" si="15"/>
        <v/>
      </c>
      <c r="E997" s="201"/>
    </row>
    <row r="998" ht="20.1" hidden="1" customHeight="1" spans="1:5">
      <c r="A998" s="201" t="s">
        <v>702</v>
      </c>
      <c r="B998" s="206"/>
      <c r="C998" s="206"/>
      <c r="D998" s="203" t="str">
        <f t="shared" si="15"/>
        <v/>
      </c>
      <c r="E998" s="201"/>
    </row>
    <row r="999" ht="20.1" hidden="1" customHeight="1" spans="1:5">
      <c r="A999" s="201" t="s">
        <v>861</v>
      </c>
      <c r="B999" s="206"/>
      <c r="C999" s="206"/>
      <c r="D999" s="203" t="str">
        <f t="shared" si="15"/>
        <v/>
      </c>
      <c r="E999" s="201"/>
    </row>
    <row r="1000" ht="20.1" hidden="1" customHeight="1" spans="1:5">
      <c r="A1000" s="201" t="s">
        <v>862</v>
      </c>
      <c r="B1000" s="206"/>
      <c r="C1000" s="206"/>
      <c r="D1000" s="203" t="str">
        <f t="shared" si="15"/>
        <v/>
      </c>
      <c r="E1000" s="201"/>
    </row>
    <row r="1001" ht="20.1" hidden="1" customHeight="1" spans="1:5">
      <c r="A1001" s="201" t="s">
        <v>863</v>
      </c>
      <c r="B1001" s="206"/>
      <c r="C1001" s="206"/>
      <c r="D1001" s="203" t="str">
        <f t="shared" si="15"/>
        <v/>
      </c>
      <c r="E1001" s="201"/>
    </row>
    <row r="1002" ht="20.1" hidden="1" customHeight="1" spans="1:5">
      <c r="A1002" s="201" t="s">
        <v>864</v>
      </c>
      <c r="B1002" s="206"/>
      <c r="C1002" s="206"/>
      <c r="D1002" s="203" t="str">
        <f t="shared" si="15"/>
        <v/>
      </c>
      <c r="E1002" s="201"/>
    </row>
    <row r="1003" ht="20.1" hidden="1" customHeight="1" spans="1:5">
      <c r="A1003" s="201" t="s">
        <v>865</v>
      </c>
      <c r="B1003" s="206"/>
      <c r="C1003" s="206"/>
      <c r="D1003" s="203" t="str">
        <f t="shared" si="15"/>
        <v/>
      </c>
      <c r="E1003" s="201"/>
    </row>
    <row r="1004" ht="20.1" hidden="1" customHeight="1" spans="1:5">
      <c r="A1004" s="201" t="s">
        <v>866</v>
      </c>
      <c r="B1004" s="206"/>
      <c r="C1004" s="206"/>
      <c r="D1004" s="203" t="str">
        <f t="shared" si="15"/>
        <v/>
      </c>
      <c r="E1004" s="201"/>
    </row>
    <row r="1005" ht="20.1" hidden="1" customHeight="1" spans="1:5">
      <c r="A1005" s="201" t="s">
        <v>867</v>
      </c>
      <c r="B1005" s="205">
        <f>SUM(B1006:B1009)</f>
        <v>0</v>
      </c>
      <c r="C1005" s="205">
        <f>SUM(C1006:C1009)</f>
        <v>0</v>
      </c>
      <c r="D1005" s="203" t="str">
        <f t="shared" si="15"/>
        <v/>
      </c>
      <c r="E1005" s="201"/>
    </row>
    <row r="1006" ht="20.1" hidden="1" customHeight="1" spans="1:5">
      <c r="A1006" s="201" t="s">
        <v>868</v>
      </c>
      <c r="B1006" s="206"/>
      <c r="C1006" s="206"/>
      <c r="D1006" s="203" t="str">
        <f t="shared" si="15"/>
        <v/>
      </c>
      <c r="E1006" s="201"/>
    </row>
    <row r="1007" ht="20.1" hidden="1" customHeight="1" spans="1:5">
      <c r="A1007" s="201" t="s">
        <v>869</v>
      </c>
      <c r="B1007" s="206"/>
      <c r="C1007" s="206"/>
      <c r="D1007" s="203" t="str">
        <f t="shared" si="15"/>
        <v/>
      </c>
      <c r="E1007" s="201"/>
    </row>
    <row r="1008" ht="20.1" hidden="1" customHeight="1" spans="1:5">
      <c r="A1008" s="201" t="s">
        <v>870</v>
      </c>
      <c r="B1008" s="206"/>
      <c r="C1008" s="206"/>
      <c r="D1008" s="203" t="str">
        <f t="shared" si="15"/>
        <v/>
      </c>
      <c r="E1008" s="201"/>
    </row>
    <row r="1009" ht="20.1" hidden="1" customHeight="1" spans="1:5">
      <c r="A1009" s="201" t="s">
        <v>871</v>
      </c>
      <c r="B1009" s="206"/>
      <c r="C1009" s="206"/>
      <c r="D1009" s="203" t="str">
        <f t="shared" si="15"/>
        <v/>
      </c>
      <c r="E1009" s="201"/>
    </row>
    <row r="1010" ht="20.1" hidden="1" customHeight="1" spans="1:5">
      <c r="A1010" s="201" t="s">
        <v>872</v>
      </c>
      <c r="B1010" s="205">
        <f>SUM(B1011:B1016)</f>
        <v>0</v>
      </c>
      <c r="C1010" s="205">
        <f>SUM(C1011:C1016)</f>
        <v>0</v>
      </c>
      <c r="D1010" s="203" t="str">
        <f t="shared" si="15"/>
        <v/>
      </c>
      <c r="E1010" s="201"/>
    </row>
    <row r="1011" ht="20.1" hidden="1" customHeight="1" spans="1:5">
      <c r="A1011" s="201" t="s">
        <v>700</v>
      </c>
      <c r="B1011" s="206"/>
      <c r="C1011" s="206"/>
      <c r="D1011" s="203" t="str">
        <f t="shared" si="15"/>
        <v/>
      </c>
      <c r="E1011" s="201"/>
    </row>
    <row r="1012" ht="20.1" hidden="1" customHeight="1" spans="1:5">
      <c r="A1012" s="201" t="s">
        <v>701</v>
      </c>
      <c r="B1012" s="206"/>
      <c r="C1012" s="206"/>
      <c r="D1012" s="203" t="str">
        <f t="shared" si="15"/>
        <v/>
      </c>
      <c r="E1012" s="201"/>
    </row>
    <row r="1013" ht="20.1" hidden="1" customHeight="1" spans="1:5">
      <c r="A1013" s="201" t="s">
        <v>702</v>
      </c>
      <c r="B1013" s="206"/>
      <c r="C1013" s="206"/>
      <c r="D1013" s="203" t="str">
        <f t="shared" si="15"/>
        <v/>
      </c>
      <c r="E1013" s="201"/>
    </row>
    <row r="1014" ht="20.1" hidden="1" customHeight="1" spans="1:5">
      <c r="A1014" s="201" t="s">
        <v>858</v>
      </c>
      <c r="B1014" s="206"/>
      <c r="C1014" s="206"/>
      <c r="D1014" s="203" t="str">
        <f t="shared" si="15"/>
        <v/>
      </c>
      <c r="E1014" s="201"/>
    </row>
    <row r="1015" ht="20.1" hidden="1" customHeight="1" spans="1:5">
      <c r="A1015" s="201" t="s">
        <v>873</v>
      </c>
      <c r="B1015" s="206"/>
      <c r="C1015" s="206"/>
      <c r="D1015" s="203" t="str">
        <f t="shared" si="15"/>
        <v/>
      </c>
      <c r="E1015" s="201"/>
    </row>
    <row r="1016" ht="20.1" hidden="1" customHeight="1" spans="1:5">
      <c r="A1016" s="201" t="s">
        <v>874</v>
      </c>
      <c r="B1016" s="206"/>
      <c r="C1016" s="206"/>
      <c r="D1016" s="203" t="str">
        <f t="shared" si="15"/>
        <v/>
      </c>
      <c r="E1016" s="201"/>
    </row>
    <row r="1017" ht="20.1" hidden="1" customHeight="1" spans="1:5">
      <c r="A1017" s="201" t="s">
        <v>875</v>
      </c>
      <c r="B1017" s="205">
        <f>SUM(B1018:B1021)</f>
        <v>0</v>
      </c>
      <c r="C1017" s="205">
        <f>SUM(C1018:C1021)</f>
        <v>0</v>
      </c>
      <c r="D1017" s="203" t="str">
        <f t="shared" si="15"/>
        <v/>
      </c>
      <c r="E1017" s="201"/>
    </row>
    <row r="1018" ht="20.1" hidden="1" customHeight="1" spans="1:5">
      <c r="A1018" s="201" t="s">
        <v>876</v>
      </c>
      <c r="B1018" s="206"/>
      <c r="C1018" s="206"/>
      <c r="D1018" s="203" t="str">
        <f t="shared" si="15"/>
        <v/>
      </c>
      <c r="E1018" s="201"/>
    </row>
    <row r="1019" ht="20.1" hidden="1" customHeight="1" spans="1:5">
      <c r="A1019" s="201" t="s">
        <v>877</v>
      </c>
      <c r="B1019" s="206"/>
      <c r="C1019" s="206"/>
      <c r="D1019" s="203" t="str">
        <f t="shared" si="15"/>
        <v/>
      </c>
      <c r="E1019" s="201"/>
    </row>
    <row r="1020" ht="20.1" hidden="1" customHeight="1" spans="1:5">
      <c r="A1020" s="201" t="s">
        <v>878</v>
      </c>
      <c r="B1020" s="206"/>
      <c r="C1020" s="206"/>
      <c r="D1020" s="203" t="str">
        <f t="shared" si="15"/>
        <v/>
      </c>
      <c r="E1020" s="201"/>
    </row>
    <row r="1021" ht="20.1" hidden="1" customHeight="1" spans="1:5">
      <c r="A1021" s="201" t="s">
        <v>879</v>
      </c>
      <c r="B1021" s="206"/>
      <c r="C1021" s="206"/>
      <c r="D1021" s="203" t="str">
        <f t="shared" si="15"/>
        <v/>
      </c>
      <c r="E1021" s="201"/>
    </row>
    <row r="1022" ht="20.1" hidden="1" customHeight="1" spans="1:5">
      <c r="A1022" s="201" t="s">
        <v>880</v>
      </c>
      <c r="B1022" s="205">
        <f>SUM(B1023:B1024)</f>
        <v>0</v>
      </c>
      <c r="C1022" s="205">
        <f>SUM(C1023:C1024)</f>
        <v>0</v>
      </c>
      <c r="D1022" s="203" t="str">
        <f t="shared" si="15"/>
        <v/>
      </c>
      <c r="E1022" s="201"/>
    </row>
    <row r="1023" ht="20.1" hidden="1" customHeight="1" spans="1:5">
      <c r="A1023" s="201" t="s">
        <v>881</v>
      </c>
      <c r="B1023" s="206"/>
      <c r="C1023" s="206"/>
      <c r="D1023" s="203" t="str">
        <f t="shared" si="15"/>
        <v/>
      </c>
      <c r="E1023" s="201"/>
    </row>
    <row r="1024" ht="20.1" hidden="1" customHeight="1" spans="1:5">
      <c r="A1024" s="201" t="s">
        <v>882</v>
      </c>
      <c r="B1024" s="206"/>
      <c r="C1024" s="206"/>
      <c r="D1024" s="203" t="str">
        <f t="shared" si="15"/>
        <v/>
      </c>
      <c r="E1024" s="201"/>
    </row>
    <row r="1025" ht="20.1" customHeight="1" spans="1:5">
      <c r="A1025" s="201" t="s">
        <v>883</v>
      </c>
      <c r="B1025" s="205">
        <f>SUM(B1026,B1036,B1052,B1057,B1071,B1079,B1085,B1092,)</f>
        <v>305</v>
      </c>
      <c r="C1025" s="205">
        <f>SUM(C1026,C1036,C1052,C1057,C1071,C1079,C1085,C1092,)</f>
        <v>60</v>
      </c>
      <c r="D1025" s="203">
        <f t="shared" si="15"/>
        <v>19.7</v>
      </c>
      <c r="E1025" s="201"/>
    </row>
    <row r="1026" ht="20.1" customHeight="1" spans="1:5">
      <c r="A1026" s="201" t="s">
        <v>884</v>
      </c>
      <c r="B1026" s="205">
        <f>SUM(B1027:B1035)</f>
        <v>0</v>
      </c>
      <c r="C1026" s="205">
        <f>SUM(C1027:C1035)</f>
        <v>0</v>
      </c>
      <c r="D1026" s="203" t="str">
        <f t="shared" si="15"/>
        <v/>
      </c>
      <c r="E1026" s="201"/>
    </row>
    <row r="1027" ht="20.1" hidden="1" customHeight="1" spans="1:5">
      <c r="A1027" s="201" t="s">
        <v>700</v>
      </c>
      <c r="B1027" s="206"/>
      <c r="C1027" s="206"/>
      <c r="D1027" s="203" t="str">
        <f t="shared" si="15"/>
        <v/>
      </c>
      <c r="E1027" s="201"/>
    </row>
    <row r="1028" ht="20.1" hidden="1" customHeight="1" spans="1:5">
      <c r="A1028" s="201" t="s">
        <v>701</v>
      </c>
      <c r="B1028" s="206"/>
      <c r="C1028" s="206"/>
      <c r="D1028" s="203" t="str">
        <f t="shared" si="15"/>
        <v/>
      </c>
      <c r="E1028" s="201"/>
    </row>
    <row r="1029" ht="20.1" hidden="1" customHeight="1" spans="1:5">
      <c r="A1029" s="201" t="s">
        <v>702</v>
      </c>
      <c r="B1029" s="206"/>
      <c r="C1029" s="206"/>
      <c r="D1029" s="203" t="str">
        <f t="shared" si="15"/>
        <v/>
      </c>
      <c r="E1029" s="201"/>
    </row>
    <row r="1030" ht="20.1" hidden="1" customHeight="1" spans="1:5">
      <c r="A1030" s="201" t="s">
        <v>885</v>
      </c>
      <c r="B1030" s="206"/>
      <c r="C1030" s="206"/>
      <c r="D1030" s="203" t="str">
        <f t="shared" si="15"/>
        <v/>
      </c>
      <c r="E1030" s="201"/>
    </row>
    <row r="1031" ht="20.1" hidden="1" customHeight="1" spans="1:5">
      <c r="A1031" s="201" t="s">
        <v>886</v>
      </c>
      <c r="B1031" s="206"/>
      <c r="C1031" s="206"/>
      <c r="D1031" s="203" t="str">
        <f t="shared" ref="D1031:D1094" si="16">IF(B1031=0,"",ROUND(C1031/B1031*100,1))</f>
        <v/>
      </c>
      <c r="E1031" s="201"/>
    </row>
    <row r="1032" ht="20.1" hidden="1" customHeight="1" spans="1:5">
      <c r="A1032" s="201" t="s">
        <v>887</v>
      </c>
      <c r="B1032" s="206"/>
      <c r="C1032" s="206"/>
      <c r="D1032" s="203" t="str">
        <f t="shared" si="16"/>
        <v/>
      </c>
      <c r="E1032" s="201"/>
    </row>
    <row r="1033" ht="20.1" hidden="1" customHeight="1" spans="1:5">
      <c r="A1033" s="201" t="s">
        <v>888</v>
      </c>
      <c r="B1033" s="206"/>
      <c r="C1033" s="206"/>
      <c r="D1033" s="203" t="str">
        <f t="shared" si="16"/>
        <v/>
      </c>
      <c r="E1033" s="201"/>
    </row>
    <row r="1034" ht="20.1" hidden="1" customHeight="1" spans="1:5">
      <c r="A1034" s="201" t="s">
        <v>889</v>
      </c>
      <c r="B1034" s="206"/>
      <c r="C1034" s="206"/>
      <c r="D1034" s="203" t="str">
        <f t="shared" si="16"/>
        <v/>
      </c>
      <c r="E1034" s="201"/>
    </row>
    <row r="1035" ht="20.1" hidden="1" customHeight="1" spans="1:5">
      <c r="A1035" s="201" t="s">
        <v>890</v>
      </c>
      <c r="B1035" s="206"/>
      <c r="C1035" s="206"/>
      <c r="D1035" s="203" t="str">
        <f t="shared" si="16"/>
        <v/>
      </c>
      <c r="E1035" s="201"/>
    </row>
    <row r="1036" ht="20.1" hidden="1" customHeight="1" spans="1:5">
      <c r="A1036" s="201" t="s">
        <v>891</v>
      </c>
      <c r="B1036" s="205">
        <f>SUM(B1037:B1051)</f>
        <v>0</v>
      </c>
      <c r="C1036" s="205">
        <f>SUM(C1037:C1051)</f>
        <v>0</v>
      </c>
      <c r="D1036" s="203" t="str">
        <f t="shared" si="16"/>
        <v/>
      </c>
      <c r="E1036" s="201"/>
    </row>
    <row r="1037" ht="20.1" hidden="1" customHeight="1" spans="1:5">
      <c r="A1037" s="201" t="s">
        <v>700</v>
      </c>
      <c r="B1037" s="206"/>
      <c r="C1037" s="206"/>
      <c r="D1037" s="203" t="str">
        <f t="shared" si="16"/>
        <v/>
      </c>
      <c r="E1037" s="201"/>
    </row>
    <row r="1038" ht="20.1" hidden="1" customHeight="1" spans="1:5">
      <c r="A1038" s="201" t="s">
        <v>701</v>
      </c>
      <c r="B1038" s="206"/>
      <c r="C1038" s="206"/>
      <c r="D1038" s="203" t="str">
        <f t="shared" si="16"/>
        <v/>
      </c>
      <c r="E1038" s="201"/>
    </row>
    <row r="1039" ht="20.1" hidden="1" customHeight="1" spans="1:5">
      <c r="A1039" s="201" t="s">
        <v>702</v>
      </c>
      <c r="B1039" s="206"/>
      <c r="C1039" s="206"/>
      <c r="D1039" s="203" t="str">
        <f t="shared" si="16"/>
        <v/>
      </c>
      <c r="E1039" s="201"/>
    </row>
    <row r="1040" ht="20.1" hidden="1" customHeight="1" spans="1:5">
      <c r="A1040" s="201" t="s">
        <v>892</v>
      </c>
      <c r="B1040" s="206"/>
      <c r="C1040" s="206"/>
      <c r="D1040" s="203" t="str">
        <f t="shared" si="16"/>
        <v/>
      </c>
      <c r="E1040" s="201"/>
    </row>
    <row r="1041" ht="20.1" hidden="1" customHeight="1" spans="1:5">
      <c r="A1041" s="201" t="s">
        <v>893</v>
      </c>
      <c r="B1041" s="206"/>
      <c r="C1041" s="206"/>
      <c r="D1041" s="203" t="str">
        <f t="shared" si="16"/>
        <v/>
      </c>
      <c r="E1041" s="201"/>
    </row>
    <row r="1042" ht="20.1" hidden="1" customHeight="1" spans="1:5">
      <c r="A1042" s="201" t="s">
        <v>894</v>
      </c>
      <c r="B1042" s="206"/>
      <c r="C1042" s="206"/>
      <c r="D1042" s="203" t="str">
        <f t="shared" si="16"/>
        <v/>
      </c>
      <c r="E1042" s="201"/>
    </row>
    <row r="1043" ht="20.1" hidden="1" customHeight="1" spans="1:5">
      <c r="A1043" s="201" t="s">
        <v>895</v>
      </c>
      <c r="B1043" s="206"/>
      <c r="C1043" s="206"/>
      <c r="D1043" s="203" t="str">
        <f t="shared" si="16"/>
        <v/>
      </c>
      <c r="E1043" s="201"/>
    </row>
    <row r="1044" ht="20.1" hidden="1" customHeight="1" spans="1:5">
      <c r="A1044" s="201" t="s">
        <v>896</v>
      </c>
      <c r="B1044" s="206"/>
      <c r="C1044" s="206"/>
      <c r="D1044" s="203" t="str">
        <f t="shared" si="16"/>
        <v/>
      </c>
      <c r="E1044" s="201"/>
    </row>
    <row r="1045" ht="20.1" hidden="1" customHeight="1" spans="1:5">
      <c r="A1045" s="201" t="s">
        <v>897</v>
      </c>
      <c r="B1045" s="206"/>
      <c r="C1045" s="206"/>
      <c r="D1045" s="203" t="str">
        <f t="shared" si="16"/>
        <v/>
      </c>
      <c r="E1045" s="201"/>
    </row>
    <row r="1046" ht="20.1" hidden="1" customHeight="1" spans="1:5">
      <c r="A1046" s="201" t="s">
        <v>898</v>
      </c>
      <c r="B1046" s="206"/>
      <c r="C1046" s="206"/>
      <c r="D1046" s="203" t="str">
        <f t="shared" si="16"/>
        <v/>
      </c>
      <c r="E1046" s="201"/>
    </row>
    <row r="1047" ht="20.1" hidden="1" customHeight="1" spans="1:5">
      <c r="A1047" s="201" t="s">
        <v>899</v>
      </c>
      <c r="B1047" s="206"/>
      <c r="C1047" s="206"/>
      <c r="D1047" s="203" t="str">
        <f t="shared" si="16"/>
        <v/>
      </c>
      <c r="E1047" s="201"/>
    </row>
    <row r="1048" ht="20.1" hidden="1" customHeight="1" spans="1:5">
      <c r="A1048" s="201" t="s">
        <v>900</v>
      </c>
      <c r="B1048" s="206"/>
      <c r="C1048" s="206"/>
      <c r="D1048" s="203" t="str">
        <f t="shared" si="16"/>
        <v/>
      </c>
      <c r="E1048" s="201"/>
    </row>
    <row r="1049" ht="20.1" hidden="1" customHeight="1" spans="1:5">
      <c r="A1049" s="201" t="s">
        <v>901</v>
      </c>
      <c r="B1049" s="206"/>
      <c r="C1049" s="206"/>
      <c r="D1049" s="203" t="str">
        <f t="shared" si="16"/>
        <v/>
      </c>
      <c r="E1049" s="201"/>
    </row>
    <row r="1050" ht="20.1" hidden="1" customHeight="1" spans="1:5">
      <c r="A1050" s="201" t="s">
        <v>902</v>
      </c>
      <c r="B1050" s="206"/>
      <c r="C1050" s="206"/>
      <c r="D1050" s="203" t="str">
        <f t="shared" si="16"/>
        <v/>
      </c>
      <c r="E1050" s="201"/>
    </row>
    <row r="1051" ht="20.1" hidden="1" customHeight="1" spans="1:5">
      <c r="A1051" s="201" t="s">
        <v>903</v>
      </c>
      <c r="B1051" s="206"/>
      <c r="C1051" s="206"/>
      <c r="D1051" s="203" t="str">
        <f t="shared" si="16"/>
        <v/>
      </c>
      <c r="E1051" s="201"/>
    </row>
    <row r="1052" ht="20.1" hidden="1" customHeight="1" spans="1:5">
      <c r="A1052" s="201" t="s">
        <v>904</v>
      </c>
      <c r="B1052" s="205">
        <f>SUM(B1053:B1056)</f>
        <v>0</v>
      </c>
      <c r="C1052" s="205">
        <f>SUM(C1053:C1056)</f>
        <v>0</v>
      </c>
      <c r="D1052" s="203" t="str">
        <f t="shared" si="16"/>
        <v/>
      </c>
      <c r="E1052" s="201"/>
    </row>
    <row r="1053" ht="20.1" hidden="1" customHeight="1" spans="1:5">
      <c r="A1053" s="201" t="s">
        <v>700</v>
      </c>
      <c r="B1053" s="206"/>
      <c r="C1053" s="206"/>
      <c r="D1053" s="203" t="str">
        <f t="shared" si="16"/>
        <v/>
      </c>
      <c r="E1053" s="201"/>
    </row>
    <row r="1054" ht="20.1" hidden="1" customHeight="1" spans="1:5">
      <c r="A1054" s="201" t="s">
        <v>701</v>
      </c>
      <c r="B1054" s="206"/>
      <c r="C1054" s="206"/>
      <c r="D1054" s="203" t="str">
        <f t="shared" si="16"/>
        <v/>
      </c>
      <c r="E1054" s="201"/>
    </row>
    <row r="1055" ht="20.1" hidden="1" customHeight="1" spans="1:5">
      <c r="A1055" s="201" t="s">
        <v>702</v>
      </c>
      <c r="B1055" s="206"/>
      <c r="C1055" s="206"/>
      <c r="D1055" s="203" t="str">
        <f t="shared" si="16"/>
        <v/>
      </c>
      <c r="E1055" s="201"/>
    </row>
    <row r="1056" ht="20.1" hidden="1" customHeight="1" spans="1:5">
      <c r="A1056" s="201" t="s">
        <v>905</v>
      </c>
      <c r="B1056" s="206"/>
      <c r="C1056" s="206"/>
      <c r="D1056" s="203" t="str">
        <f t="shared" si="16"/>
        <v/>
      </c>
      <c r="E1056" s="201"/>
    </row>
    <row r="1057" ht="20.1" hidden="1" customHeight="1" spans="1:5">
      <c r="A1057" s="201" t="s">
        <v>906</v>
      </c>
      <c r="B1057" s="205">
        <f>SUM(B1058:B1070)</f>
        <v>0</v>
      </c>
      <c r="C1057" s="205">
        <f>SUM(C1058:C1070)</f>
        <v>0</v>
      </c>
      <c r="D1057" s="203" t="str">
        <f t="shared" si="16"/>
        <v/>
      </c>
      <c r="E1057" s="201"/>
    </row>
    <row r="1058" ht="20.1" hidden="1" customHeight="1" spans="1:5">
      <c r="A1058" s="201" t="s">
        <v>700</v>
      </c>
      <c r="B1058" s="206"/>
      <c r="C1058" s="206"/>
      <c r="D1058" s="203" t="str">
        <f t="shared" si="16"/>
        <v/>
      </c>
      <c r="E1058" s="201"/>
    </row>
    <row r="1059" ht="20.1" hidden="1" customHeight="1" spans="1:5">
      <c r="A1059" s="201" t="s">
        <v>701</v>
      </c>
      <c r="B1059" s="206"/>
      <c r="C1059" s="206"/>
      <c r="D1059" s="203" t="str">
        <f t="shared" si="16"/>
        <v/>
      </c>
      <c r="E1059" s="201"/>
    </row>
    <row r="1060" ht="20.1" hidden="1" customHeight="1" spans="1:5">
      <c r="A1060" s="201" t="s">
        <v>702</v>
      </c>
      <c r="B1060" s="206"/>
      <c r="C1060" s="206"/>
      <c r="D1060" s="203" t="str">
        <f t="shared" si="16"/>
        <v/>
      </c>
      <c r="E1060" s="201"/>
    </row>
    <row r="1061" ht="20.1" hidden="1" customHeight="1" spans="1:5">
      <c r="A1061" s="201" t="s">
        <v>907</v>
      </c>
      <c r="B1061" s="206"/>
      <c r="C1061" s="206"/>
      <c r="D1061" s="203" t="str">
        <f t="shared" si="16"/>
        <v/>
      </c>
      <c r="E1061" s="201"/>
    </row>
    <row r="1062" ht="20.1" hidden="1" customHeight="1" spans="1:5">
      <c r="A1062" s="201" t="s">
        <v>908</v>
      </c>
      <c r="B1062" s="206"/>
      <c r="C1062" s="206"/>
      <c r="D1062" s="203" t="str">
        <f t="shared" si="16"/>
        <v/>
      </c>
      <c r="E1062" s="201"/>
    </row>
    <row r="1063" ht="20.1" hidden="1" customHeight="1" spans="1:5">
      <c r="A1063" s="201" t="s">
        <v>909</v>
      </c>
      <c r="B1063" s="206"/>
      <c r="C1063" s="206"/>
      <c r="D1063" s="203" t="str">
        <f t="shared" si="16"/>
        <v/>
      </c>
      <c r="E1063" s="201"/>
    </row>
    <row r="1064" ht="20.1" hidden="1" customHeight="1" spans="1:5">
      <c r="A1064" s="201" t="s">
        <v>910</v>
      </c>
      <c r="B1064" s="206"/>
      <c r="C1064" s="206"/>
      <c r="D1064" s="203" t="str">
        <f t="shared" si="16"/>
        <v/>
      </c>
      <c r="E1064" s="201"/>
    </row>
    <row r="1065" ht="20.1" hidden="1" customHeight="1" spans="1:5">
      <c r="A1065" s="201" t="s">
        <v>911</v>
      </c>
      <c r="B1065" s="206"/>
      <c r="C1065" s="206"/>
      <c r="D1065" s="203" t="str">
        <f t="shared" si="16"/>
        <v/>
      </c>
      <c r="E1065" s="201"/>
    </row>
    <row r="1066" ht="20.1" hidden="1" customHeight="1" spans="1:5">
      <c r="A1066" s="201" t="s">
        <v>912</v>
      </c>
      <c r="B1066" s="206"/>
      <c r="C1066" s="206"/>
      <c r="D1066" s="203" t="str">
        <f t="shared" si="16"/>
        <v/>
      </c>
      <c r="E1066" s="201"/>
    </row>
    <row r="1067" ht="20.1" hidden="1" customHeight="1" spans="1:5">
      <c r="A1067" s="201" t="s">
        <v>913</v>
      </c>
      <c r="B1067" s="206"/>
      <c r="C1067" s="206"/>
      <c r="D1067" s="203" t="str">
        <f t="shared" si="16"/>
        <v/>
      </c>
      <c r="E1067" s="201"/>
    </row>
    <row r="1068" ht="20.1" hidden="1" customHeight="1" spans="1:5">
      <c r="A1068" s="201" t="s">
        <v>858</v>
      </c>
      <c r="B1068" s="206"/>
      <c r="C1068" s="206"/>
      <c r="D1068" s="203" t="str">
        <f t="shared" si="16"/>
        <v/>
      </c>
      <c r="E1068" s="201"/>
    </row>
    <row r="1069" ht="20.1" hidden="1" customHeight="1" spans="1:5">
      <c r="A1069" s="201" t="s">
        <v>914</v>
      </c>
      <c r="B1069" s="206"/>
      <c r="C1069" s="206"/>
      <c r="D1069" s="203" t="str">
        <f t="shared" si="16"/>
        <v/>
      </c>
      <c r="E1069" s="201"/>
    </row>
    <row r="1070" ht="20.1" hidden="1" customHeight="1" spans="1:5">
      <c r="A1070" s="201" t="s">
        <v>915</v>
      </c>
      <c r="B1070" s="206"/>
      <c r="C1070" s="206"/>
      <c r="D1070" s="203" t="str">
        <f t="shared" si="16"/>
        <v/>
      </c>
      <c r="E1070" s="201"/>
    </row>
    <row r="1071" ht="20.1" customHeight="1" spans="1:5">
      <c r="A1071" s="201" t="s">
        <v>916</v>
      </c>
      <c r="B1071" s="205">
        <f>SUM(B1072:B1078)</f>
        <v>155</v>
      </c>
      <c r="C1071" s="205">
        <f>SUM(C1072:C1078)</f>
        <v>60</v>
      </c>
      <c r="D1071" s="203">
        <f t="shared" si="16"/>
        <v>38.7</v>
      </c>
      <c r="E1071" s="201"/>
    </row>
    <row r="1072" ht="20.1" customHeight="1" spans="1:5">
      <c r="A1072" s="201" t="s">
        <v>700</v>
      </c>
      <c r="B1072" s="206">
        <v>75</v>
      </c>
      <c r="C1072" s="206">
        <v>60</v>
      </c>
      <c r="D1072" s="203">
        <f t="shared" si="16"/>
        <v>80</v>
      </c>
      <c r="E1072" s="201"/>
    </row>
    <row r="1073" ht="20.1" hidden="1" customHeight="1" spans="1:5">
      <c r="A1073" s="201" t="s">
        <v>701</v>
      </c>
      <c r="B1073" s="206"/>
      <c r="C1073" s="206"/>
      <c r="D1073" s="203" t="str">
        <f t="shared" si="16"/>
        <v/>
      </c>
      <c r="E1073" s="201"/>
    </row>
    <row r="1074" ht="20.1" hidden="1" customHeight="1" spans="1:5">
      <c r="A1074" s="201" t="s">
        <v>702</v>
      </c>
      <c r="B1074" s="206"/>
      <c r="C1074" s="206"/>
      <c r="D1074" s="203" t="str">
        <f t="shared" si="16"/>
        <v/>
      </c>
      <c r="E1074" s="201"/>
    </row>
    <row r="1075" ht="20.1" hidden="1" customHeight="1" spans="1:5">
      <c r="A1075" s="201" t="s">
        <v>917</v>
      </c>
      <c r="B1075" s="206"/>
      <c r="C1075" s="206"/>
      <c r="D1075" s="203" t="str">
        <f t="shared" si="16"/>
        <v/>
      </c>
      <c r="E1075" s="201"/>
    </row>
    <row r="1076" ht="20.1" hidden="1" customHeight="1" spans="1:5">
      <c r="A1076" s="201" t="s">
        <v>918</v>
      </c>
      <c r="B1076" s="206"/>
      <c r="C1076" s="206"/>
      <c r="D1076" s="203" t="str">
        <f t="shared" si="16"/>
        <v/>
      </c>
      <c r="E1076" s="201"/>
    </row>
    <row r="1077" ht="20.1" hidden="1" customHeight="1" spans="1:5">
      <c r="A1077" s="201" t="s">
        <v>919</v>
      </c>
      <c r="B1077" s="206"/>
      <c r="C1077" s="206"/>
      <c r="D1077" s="203" t="str">
        <f t="shared" si="16"/>
        <v/>
      </c>
      <c r="E1077" s="201"/>
    </row>
    <row r="1078" ht="20.1" customHeight="1" spans="1:5">
      <c r="A1078" s="201" t="s">
        <v>920</v>
      </c>
      <c r="B1078" s="206">
        <v>80</v>
      </c>
      <c r="C1078" s="206"/>
      <c r="D1078" s="203">
        <f t="shared" si="16"/>
        <v>0</v>
      </c>
      <c r="E1078" s="201"/>
    </row>
    <row r="1079" ht="20.1" customHeight="1" spans="1:5">
      <c r="A1079" s="201" t="s">
        <v>921</v>
      </c>
      <c r="B1079" s="205">
        <f>SUM(B1080:B1084)</f>
        <v>0</v>
      </c>
      <c r="C1079" s="205">
        <f>SUM(C1080:C1084)</f>
        <v>0</v>
      </c>
      <c r="D1079" s="203" t="str">
        <f t="shared" si="16"/>
        <v/>
      </c>
      <c r="E1079" s="201"/>
    </row>
    <row r="1080" ht="20.1" hidden="1" customHeight="1" spans="1:5">
      <c r="A1080" s="201" t="s">
        <v>700</v>
      </c>
      <c r="B1080" s="206"/>
      <c r="C1080" s="206"/>
      <c r="D1080" s="203" t="str">
        <f t="shared" si="16"/>
        <v/>
      </c>
      <c r="E1080" s="201"/>
    </row>
    <row r="1081" ht="20.1" hidden="1" customHeight="1" spans="1:5">
      <c r="A1081" s="201" t="s">
        <v>701</v>
      </c>
      <c r="B1081" s="206"/>
      <c r="C1081" s="206"/>
      <c r="D1081" s="203" t="str">
        <f t="shared" si="16"/>
        <v/>
      </c>
      <c r="E1081" s="201"/>
    </row>
    <row r="1082" ht="20.1" hidden="1" customHeight="1" spans="1:5">
      <c r="A1082" s="201" t="s">
        <v>702</v>
      </c>
      <c r="B1082" s="206"/>
      <c r="C1082" s="206"/>
      <c r="D1082" s="203" t="str">
        <f t="shared" si="16"/>
        <v/>
      </c>
      <c r="E1082" s="201"/>
    </row>
    <row r="1083" ht="19.5" hidden="1" customHeight="1" spans="1:5">
      <c r="A1083" s="201" t="s">
        <v>922</v>
      </c>
      <c r="B1083" s="206"/>
      <c r="C1083" s="206"/>
      <c r="D1083" s="203" t="str">
        <f t="shared" si="16"/>
        <v/>
      </c>
      <c r="E1083" s="201"/>
    </row>
    <row r="1084" ht="20.1" hidden="1" customHeight="1" spans="1:5">
      <c r="A1084" s="201" t="s">
        <v>923</v>
      </c>
      <c r="B1084" s="206"/>
      <c r="C1084" s="206"/>
      <c r="D1084" s="203" t="str">
        <f t="shared" si="16"/>
        <v/>
      </c>
      <c r="E1084" s="201"/>
    </row>
    <row r="1085" ht="20.1" customHeight="1" spans="1:5">
      <c r="A1085" s="201" t="s">
        <v>924</v>
      </c>
      <c r="B1085" s="205">
        <f>SUM(B1086:B1091)</f>
        <v>0</v>
      </c>
      <c r="C1085" s="205">
        <f>SUM(C1086:C1091)</f>
        <v>0</v>
      </c>
      <c r="D1085" s="203" t="str">
        <f t="shared" si="16"/>
        <v/>
      </c>
      <c r="E1085" s="201"/>
    </row>
    <row r="1086" ht="20.1" hidden="1" customHeight="1" spans="1:5">
      <c r="A1086" s="201" t="s">
        <v>700</v>
      </c>
      <c r="B1086" s="206"/>
      <c r="C1086" s="206"/>
      <c r="D1086" s="203" t="str">
        <f t="shared" si="16"/>
        <v/>
      </c>
      <c r="E1086" s="201"/>
    </row>
    <row r="1087" ht="20.1" hidden="1" customHeight="1" spans="1:5">
      <c r="A1087" s="201" t="s">
        <v>701</v>
      </c>
      <c r="B1087" s="206"/>
      <c r="C1087" s="206"/>
      <c r="D1087" s="203" t="str">
        <f t="shared" si="16"/>
        <v/>
      </c>
      <c r="E1087" s="201"/>
    </row>
    <row r="1088" ht="20.1" hidden="1" customHeight="1" spans="1:5">
      <c r="A1088" s="201" t="s">
        <v>702</v>
      </c>
      <c r="B1088" s="206"/>
      <c r="C1088" s="206"/>
      <c r="D1088" s="203" t="str">
        <f t="shared" si="16"/>
        <v/>
      </c>
      <c r="E1088" s="201"/>
    </row>
    <row r="1089" ht="20.1" hidden="1" customHeight="1" spans="1:5">
      <c r="A1089" s="201" t="s">
        <v>925</v>
      </c>
      <c r="B1089" s="206"/>
      <c r="C1089" s="206"/>
      <c r="D1089" s="203" t="str">
        <f t="shared" si="16"/>
        <v/>
      </c>
      <c r="E1089" s="201"/>
    </row>
    <row r="1090" ht="20.1" hidden="1" customHeight="1" spans="1:5">
      <c r="A1090" s="201" t="s">
        <v>926</v>
      </c>
      <c r="B1090" s="206"/>
      <c r="C1090" s="206"/>
      <c r="D1090" s="203" t="str">
        <f t="shared" si="16"/>
        <v/>
      </c>
      <c r="E1090" s="201"/>
    </row>
    <row r="1091" ht="20.1" hidden="1" customHeight="1" spans="1:5">
      <c r="A1091" s="201" t="s">
        <v>927</v>
      </c>
      <c r="B1091" s="206"/>
      <c r="C1091" s="206"/>
      <c r="D1091" s="203" t="str">
        <f t="shared" si="16"/>
        <v/>
      </c>
      <c r="E1091" s="201"/>
    </row>
    <row r="1092" ht="20.1" customHeight="1" spans="1:5">
      <c r="A1092" s="201" t="s">
        <v>928</v>
      </c>
      <c r="B1092" s="205">
        <f>SUM(B1093:B1098)</f>
        <v>150</v>
      </c>
      <c r="C1092" s="205">
        <f>SUM(C1093:C1098)</f>
        <v>0</v>
      </c>
      <c r="D1092" s="203">
        <f t="shared" si="16"/>
        <v>0</v>
      </c>
      <c r="E1092" s="201"/>
    </row>
    <row r="1093" ht="20.1" hidden="1" customHeight="1" spans="1:5">
      <c r="A1093" s="201" t="s">
        <v>929</v>
      </c>
      <c r="B1093" s="206"/>
      <c r="C1093" s="206"/>
      <c r="D1093" s="203" t="str">
        <f t="shared" si="16"/>
        <v/>
      </c>
      <c r="E1093" s="201"/>
    </row>
    <row r="1094" ht="20.1" hidden="1" customHeight="1" spans="1:5">
      <c r="A1094" s="201" t="s">
        <v>930</v>
      </c>
      <c r="B1094" s="206"/>
      <c r="C1094" s="206"/>
      <c r="D1094" s="203" t="str">
        <f t="shared" si="16"/>
        <v/>
      </c>
      <c r="E1094" s="201"/>
    </row>
    <row r="1095" ht="20.1" hidden="1" customHeight="1" spans="1:5">
      <c r="A1095" s="201" t="s">
        <v>931</v>
      </c>
      <c r="B1095" s="206"/>
      <c r="C1095" s="206"/>
      <c r="D1095" s="203" t="str">
        <f t="shared" ref="D1095:D1158" si="17">IF(B1095=0,"",ROUND(C1095/B1095*100,1))</f>
        <v/>
      </c>
      <c r="E1095" s="201"/>
    </row>
    <row r="1096" ht="20.1" hidden="1" customHeight="1" spans="1:5">
      <c r="A1096" s="201" t="s">
        <v>932</v>
      </c>
      <c r="B1096" s="206"/>
      <c r="C1096" s="206"/>
      <c r="D1096" s="203" t="str">
        <f t="shared" si="17"/>
        <v/>
      </c>
      <c r="E1096" s="201"/>
    </row>
    <row r="1097" ht="20.1" hidden="1" customHeight="1" spans="1:5">
      <c r="A1097" s="201" t="s">
        <v>933</v>
      </c>
      <c r="B1097" s="206"/>
      <c r="C1097" s="206"/>
      <c r="D1097" s="203" t="str">
        <f t="shared" si="17"/>
        <v/>
      </c>
      <c r="E1097" s="201"/>
    </row>
    <row r="1098" ht="20.1" customHeight="1" spans="1:5">
      <c r="A1098" s="201" t="s">
        <v>934</v>
      </c>
      <c r="B1098" s="206">
        <v>150</v>
      </c>
      <c r="C1098" s="206"/>
      <c r="D1098" s="203">
        <f t="shared" si="17"/>
        <v>0</v>
      </c>
      <c r="E1098" s="201"/>
    </row>
    <row r="1099" ht="20.1" customHeight="1" spans="1:5">
      <c r="A1099" s="201" t="s">
        <v>935</v>
      </c>
      <c r="B1099" s="205">
        <f>SUM(B1100,B1110,B1117,B1123,)</f>
        <v>280</v>
      </c>
      <c r="C1099" s="205">
        <f>SUM(C1100,C1110,C1117,C1123,)</f>
        <v>0</v>
      </c>
      <c r="D1099" s="203">
        <f t="shared" si="17"/>
        <v>0</v>
      </c>
      <c r="E1099" s="201"/>
    </row>
    <row r="1100" ht="20.1" customHeight="1" spans="1:5">
      <c r="A1100" s="201" t="s">
        <v>936</v>
      </c>
      <c r="B1100" s="205">
        <f>SUM(B1101:B1109)</f>
        <v>0</v>
      </c>
      <c r="C1100" s="205">
        <f>SUM(C1101:C1109)</f>
        <v>0</v>
      </c>
      <c r="D1100" s="203" t="str">
        <f t="shared" si="17"/>
        <v/>
      </c>
      <c r="E1100" s="201"/>
    </row>
    <row r="1101" ht="20.1" hidden="1" customHeight="1" spans="1:5">
      <c r="A1101" s="201" t="s">
        <v>700</v>
      </c>
      <c r="B1101" s="206"/>
      <c r="C1101" s="206"/>
      <c r="D1101" s="203" t="str">
        <f t="shared" si="17"/>
        <v/>
      </c>
      <c r="E1101" s="201"/>
    </row>
    <row r="1102" ht="20.1" hidden="1" customHeight="1" spans="1:5">
      <c r="A1102" s="201" t="s">
        <v>701</v>
      </c>
      <c r="B1102" s="206"/>
      <c r="C1102" s="206"/>
      <c r="D1102" s="203" t="str">
        <f t="shared" si="17"/>
        <v/>
      </c>
      <c r="E1102" s="201"/>
    </row>
    <row r="1103" ht="20.1" hidden="1" customHeight="1" spans="1:5">
      <c r="A1103" s="201" t="s">
        <v>702</v>
      </c>
      <c r="B1103" s="206"/>
      <c r="C1103" s="206"/>
      <c r="D1103" s="203" t="str">
        <f t="shared" si="17"/>
        <v/>
      </c>
      <c r="E1103" s="201"/>
    </row>
    <row r="1104" ht="20.1" hidden="1" customHeight="1" spans="1:5">
      <c r="A1104" s="201" t="s">
        <v>937</v>
      </c>
      <c r="B1104" s="206"/>
      <c r="C1104" s="206"/>
      <c r="D1104" s="203" t="str">
        <f t="shared" si="17"/>
        <v/>
      </c>
      <c r="E1104" s="201"/>
    </row>
    <row r="1105" ht="20.1" hidden="1" customHeight="1" spans="1:5">
      <c r="A1105" s="201" t="s">
        <v>938</v>
      </c>
      <c r="B1105" s="206"/>
      <c r="C1105" s="206"/>
      <c r="D1105" s="203" t="str">
        <f t="shared" si="17"/>
        <v/>
      </c>
      <c r="E1105" s="201"/>
    </row>
    <row r="1106" ht="20.1" hidden="1" customHeight="1" spans="1:5">
      <c r="A1106" s="201" t="s">
        <v>939</v>
      </c>
      <c r="B1106" s="206"/>
      <c r="C1106" s="206"/>
      <c r="D1106" s="203" t="str">
        <f t="shared" si="17"/>
        <v/>
      </c>
      <c r="E1106" s="201"/>
    </row>
    <row r="1107" ht="20.1" hidden="1" customHeight="1" spans="1:5">
      <c r="A1107" s="201" t="s">
        <v>940</v>
      </c>
      <c r="B1107" s="206"/>
      <c r="C1107" s="206"/>
      <c r="D1107" s="203" t="str">
        <f t="shared" si="17"/>
        <v/>
      </c>
      <c r="E1107" s="201"/>
    </row>
    <row r="1108" ht="20.1" hidden="1" customHeight="1" spans="1:5">
      <c r="A1108" s="201" t="s">
        <v>720</v>
      </c>
      <c r="B1108" s="206"/>
      <c r="C1108" s="206"/>
      <c r="D1108" s="203" t="str">
        <f t="shared" si="17"/>
        <v/>
      </c>
      <c r="E1108" s="201"/>
    </row>
    <row r="1109" ht="20.1" hidden="1" customHeight="1" spans="1:5">
      <c r="A1109" s="201" t="s">
        <v>941</v>
      </c>
      <c r="B1109" s="206"/>
      <c r="C1109" s="206"/>
      <c r="D1109" s="203" t="str">
        <f t="shared" si="17"/>
        <v/>
      </c>
      <c r="E1109" s="201"/>
    </row>
    <row r="1110" ht="20.1" hidden="1" customHeight="1" spans="1:5">
      <c r="A1110" s="201" t="s">
        <v>942</v>
      </c>
      <c r="B1110" s="205">
        <f>SUM(B1111:B1116)</f>
        <v>0</v>
      </c>
      <c r="C1110" s="205">
        <f>SUM(C1111:C1116)</f>
        <v>0</v>
      </c>
      <c r="D1110" s="203" t="str">
        <f t="shared" si="17"/>
        <v/>
      </c>
      <c r="E1110" s="201"/>
    </row>
    <row r="1111" ht="20.1" hidden="1" customHeight="1" spans="1:5">
      <c r="A1111" s="201" t="s">
        <v>700</v>
      </c>
      <c r="B1111" s="206"/>
      <c r="C1111" s="206"/>
      <c r="D1111" s="203" t="str">
        <f t="shared" si="17"/>
        <v/>
      </c>
      <c r="E1111" s="201"/>
    </row>
    <row r="1112" ht="20.1" hidden="1" customHeight="1" spans="1:5">
      <c r="A1112" s="201" t="s">
        <v>701</v>
      </c>
      <c r="B1112" s="206"/>
      <c r="C1112" s="206"/>
      <c r="D1112" s="203" t="str">
        <f t="shared" si="17"/>
        <v/>
      </c>
      <c r="E1112" s="201"/>
    </row>
    <row r="1113" ht="20.1" hidden="1" customHeight="1" spans="1:5">
      <c r="A1113" s="201" t="s">
        <v>702</v>
      </c>
      <c r="B1113" s="206"/>
      <c r="C1113" s="206"/>
      <c r="D1113" s="203" t="str">
        <f t="shared" si="17"/>
        <v/>
      </c>
      <c r="E1113" s="201"/>
    </row>
    <row r="1114" ht="20.1" hidden="1" customHeight="1" spans="1:5">
      <c r="A1114" s="201" t="s">
        <v>943</v>
      </c>
      <c r="B1114" s="206"/>
      <c r="C1114" s="206"/>
      <c r="D1114" s="203" t="str">
        <f t="shared" si="17"/>
        <v/>
      </c>
      <c r="E1114" s="201"/>
    </row>
    <row r="1115" ht="20.1" hidden="1" customHeight="1" spans="1:5">
      <c r="A1115" s="201" t="s">
        <v>944</v>
      </c>
      <c r="B1115" s="206"/>
      <c r="C1115" s="206"/>
      <c r="D1115" s="203" t="str">
        <f t="shared" si="17"/>
        <v/>
      </c>
      <c r="E1115" s="201"/>
    </row>
    <row r="1116" ht="20.1" hidden="1" customHeight="1" spans="1:5">
      <c r="A1116" s="201" t="s">
        <v>945</v>
      </c>
      <c r="B1116" s="206"/>
      <c r="C1116" s="206"/>
      <c r="D1116" s="203" t="str">
        <f t="shared" si="17"/>
        <v/>
      </c>
      <c r="E1116" s="201"/>
    </row>
    <row r="1117" ht="20.1" customHeight="1" spans="1:5">
      <c r="A1117" s="201" t="s">
        <v>946</v>
      </c>
      <c r="B1117" s="205">
        <f>SUM(B1118:B1122)</f>
        <v>280</v>
      </c>
      <c r="C1117" s="205">
        <f>SUM(C1118:C1122)</f>
        <v>0</v>
      </c>
      <c r="D1117" s="203">
        <f t="shared" si="17"/>
        <v>0</v>
      </c>
      <c r="E1117" s="201"/>
    </row>
    <row r="1118" ht="20.1" hidden="1" customHeight="1" spans="1:5">
      <c r="A1118" s="201" t="s">
        <v>700</v>
      </c>
      <c r="B1118" s="206"/>
      <c r="C1118" s="206"/>
      <c r="D1118" s="203" t="str">
        <f t="shared" si="17"/>
        <v/>
      </c>
      <c r="E1118" s="201"/>
    </row>
    <row r="1119" ht="20.1" hidden="1" customHeight="1" spans="1:5">
      <c r="A1119" s="201" t="s">
        <v>701</v>
      </c>
      <c r="B1119" s="206"/>
      <c r="C1119" s="206"/>
      <c r="D1119" s="203" t="str">
        <f t="shared" si="17"/>
        <v/>
      </c>
      <c r="E1119" s="201"/>
    </row>
    <row r="1120" ht="20.1" hidden="1" customHeight="1" spans="1:5">
      <c r="A1120" s="201" t="s">
        <v>702</v>
      </c>
      <c r="B1120" s="206"/>
      <c r="C1120" s="206"/>
      <c r="D1120" s="203" t="str">
        <f t="shared" si="17"/>
        <v/>
      </c>
      <c r="E1120" s="201"/>
    </row>
    <row r="1121" ht="20.1" hidden="1" customHeight="1" spans="1:5">
      <c r="A1121" s="201" t="s">
        <v>947</v>
      </c>
      <c r="B1121" s="206"/>
      <c r="C1121" s="206"/>
      <c r="D1121" s="203" t="str">
        <f t="shared" si="17"/>
        <v/>
      </c>
      <c r="E1121" s="201"/>
    </row>
    <row r="1122" ht="20.1" customHeight="1" spans="1:5">
      <c r="A1122" s="201" t="s">
        <v>948</v>
      </c>
      <c r="B1122" s="206">
        <v>280</v>
      </c>
      <c r="C1122" s="206"/>
      <c r="D1122" s="203">
        <f t="shared" si="17"/>
        <v>0</v>
      </c>
      <c r="E1122" s="201"/>
    </row>
    <row r="1123" ht="20.1" hidden="1" customHeight="1" spans="1:5">
      <c r="A1123" s="201" t="s">
        <v>949</v>
      </c>
      <c r="B1123" s="205">
        <f>SUM(B1124:B1125)</f>
        <v>0</v>
      </c>
      <c r="C1123" s="205">
        <f>SUM(C1124:C1125)</f>
        <v>0</v>
      </c>
      <c r="D1123" s="203" t="str">
        <f t="shared" si="17"/>
        <v/>
      </c>
      <c r="E1123" s="201"/>
    </row>
    <row r="1124" ht="20.1" hidden="1" customHeight="1" spans="1:5">
      <c r="A1124" s="201" t="s">
        <v>950</v>
      </c>
      <c r="B1124" s="206"/>
      <c r="C1124" s="206"/>
      <c r="D1124" s="203" t="str">
        <f t="shared" si="17"/>
        <v/>
      </c>
      <c r="E1124" s="201"/>
    </row>
    <row r="1125" ht="20.1" hidden="1" customHeight="1" spans="1:5">
      <c r="A1125" s="201" t="s">
        <v>951</v>
      </c>
      <c r="B1125" s="206"/>
      <c r="C1125" s="206"/>
      <c r="D1125" s="203" t="str">
        <f t="shared" si="17"/>
        <v/>
      </c>
      <c r="E1125" s="201"/>
    </row>
    <row r="1126" ht="20.1" hidden="1" customHeight="1" spans="1:5">
      <c r="A1126" s="201" t="s">
        <v>952</v>
      </c>
      <c r="B1126" s="205">
        <f>SUM(B1127,B1134,B1140,)</f>
        <v>0</v>
      </c>
      <c r="C1126" s="205">
        <f>SUM(C1127,C1134,C1140,)</f>
        <v>0</v>
      </c>
      <c r="D1126" s="203" t="str">
        <f t="shared" si="17"/>
        <v/>
      </c>
      <c r="E1126" s="201"/>
    </row>
    <row r="1127" ht="20.1" hidden="1" customHeight="1" spans="1:5">
      <c r="A1127" s="201" t="s">
        <v>953</v>
      </c>
      <c r="B1127" s="205">
        <f>SUM(B1128:B1133)</f>
        <v>0</v>
      </c>
      <c r="C1127" s="205">
        <f>SUM(C1128:C1133)</f>
        <v>0</v>
      </c>
      <c r="D1127" s="203" t="str">
        <f t="shared" si="17"/>
        <v/>
      </c>
      <c r="E1127" s="201"/>
    </row>
    <row r="1128" ht="20.1" hidden="1" customHeight="1" spans="1:5">
      <c r="A1128" s="201" t="s">
        <v>700</v>
      </c>
      <c r="B1128" s="206"/>
      <c r="C1128" s="206"/>
      <c r="D1128" s="203" t="str">
        <f t="shared" si="17"/>
        <v/>
      </c>
      <c r="E1128" s="201"/>
    </row>
    <row r="1129" ht="20.1" hidden="1" customHeight="1" spans="1:5">
      <c r="A1129" s="201" t="s">
        <v>701</v>
      </c>
      <c r="B1129" s="206"/>
      <c r="C1129" s="206"/>
      <c r="D1129" s="203" t="str">
        <f t="shared" si="17"/>
        <v/>
      </c>
      <c r="E1129" s="201"/>
    </row>
    <row r="1130" ht="20.1" hidden="1" customHeight="1" spans="1:5">
      <c r="A1130" s="201" t="s">
        <v>702</v>
      </c>
      <c r="B1130" s="206"/>
      <c r="C1130" s="206"/>
      <c r="D1130" s="203" t="str">
        <f t="shared" si="17"/>
        <v/>
      </c>
      <c r="E1130" s="201"/>
    </row>
    <row r="1131" ht="20.1" hidden="1" customHeight="1" spans="1:5">
      <c r="A1131" s="201" t="s">
        <v>954</v>
      </c>
      <c r="B1131" s="206"/>
      <c r="C1131" s="206"/>
      <c r="D1131" s="203" t="str">
        <f t="shared" si="17"/>
        <v/>
      </c>
      <c r="E1131" s="201"/>
    </row>
    <row r="1132" ht="20.1" hidden="1" customHeight="1" spans="1:5">
      <c r="A1132" s="201" t="s">
        <v>720</v>
      </c>
      <c r="B1132" s="206"/>
      <c r="C1132" s="206"/>
      <c r="D1132" s="203" t="str">
        <f t="shared" si="17"/>
        <v/>
      </c>
      <c r="E1132" s="201"/>
    </row>
    <row r="1133" ht="20.1" hidden="1" customHeight="1" spans="1:5">
      <c r="A1133" s="201" t="s">
        <v>955</v>
      </c>
      <c r="B1133" s="206"/>
      <c r="C1133" s="206"/>
      <c r="D1133" s="203" t="str">
        <f t="shared" si="17"/>
        <v/>
      </c>
      <c r="E1133" s="201"/>
    </row>
    <row r="1134" ht="20.1" hidden="1" customHeight="1" spans="1:5">
      <c r="A1134" s="201" t="s">
        <v>956</v>
      </c>
      <c r="B1134" s="205">
        <f>SUM(B1135:B1139)</f>
        <v>0</v>
      </c>
      <c r="C1134" s="205">
        <f>SUM(C1135:C1139)</f>
        <v>0</v>
      </c>
      <c r="D1134" s="203" t="str">
        <f t="shared" si="17"/>
        <v/>
      </c>
      <c r="E1134" s="201"/>
    </row>
    <row r="1135" ht="20.1" hidden="1" customHeight="1" spans="1:5">
      <c r="A1135" s="201" t="s">
        <v>957</v>
      </c>
      <c r="B1135" s="206"/>
      <c r="C1135" s="206"/>
      <c r="D1135" s="203" t="str">
        <f t="shared" si="17"/>
        <v/>
      </c>
      <c r="E1135" s="201"/>
    </row>
    <row r="1136" ht="20.1" hidden="1" customHeight="1" spans="1:5">
      <c r="A1136" s="201" t="s">
        <v>958</v>
      </c>
      <c r="B1136" s="206"/>
      <c r="C1136" s="206"/>
      <c r="D1136" s="203" t="str">
        <f t="shared" si="17"/>
        <v/>
      </c>
      <c r="E1136" s="201"/>
    </row>
    <row r="1137" ht="20.1" hidden="1" customHeight="1" spans="1:5">
      <c r="A1137" s="201" t="s">
        <v>959</v>
      </c>
      <c r="B1137" s="206"/>
      <c r="C1137" s="206"/>
      <c r="D1137" s="203" t="str">
        <f t="shared" si="17"/>
        <v/>
      </c>
      <c r="E1137" s="201"/>
    </row>
    <row r="1138" ht="20.1" hidden="1" customHeight="1" spans="1:5">
      <c r="A1138" s="201" t="s">
        <v>960</v>
      </c>
      <c r="B1138" s="206"/>
      <c r="C1138" s="206"/>
      <c r="D1138" s="203" t="str">
        <f t="shared" si="17"/>
        <v/>
      </c>
      <c r="E1138" s="201"/>
    </row>
    <row r="1139" ht="20.1" hidden="1" customHeight="1" spans="1:5">
      <c r="A1139" s="201" t="s">
        <v>961</v>
      </c>
      <c r="B1139" s="206"/>
      <c r="C1139" s="206"/>
      <c r="D1139" s="203" t="str">
        <f t="shared" si="17"/>
        <v/>
      </c>
      <c r="E1139" s="201"/>
    </row>
    <row r="1140" ht="20.1" hidden="1" customHeight="1" spans="1:5">
      <c r="A1140" s="201" t="s">
        <v>962</v>
      </c>
      <c r="B1140" s="206"/>
      <c r="C1140" s="206"/>
      <c r="D1140" s="203" t="str">
        <f t="shared" si="17"/>
        <v/>
      </c>
      <c r="E1140" s="201"/>
    </row>
    <row r="1141" ht="20.1" hidden="1" customHeight="1" spans="1:5">
      <c r="A1141" s="201" t="s">
        <v>963</v>
      </c>
      <c r="B1141" s="205">
        <f>SUM(B1142:B1150)</f>
        <v>0</v>
      </c>
      <c r="C1141" s="205">
        <f>SUM(C1142:C1150)</f>
        <v>0</v>
      </c>
      <c r="D1141" s="203" t="str">
        <f t="shared" si="17"/>
        <v/>
      </c>
      <c r="E1141" s="201"/>
    </row>
    <row r="1142" ht="20.1" hidden="1" customHeight="1" spans="1:5">
      <c r="A1142" s="201" t="s">
        <v>964</v>
      </c>
      <c r="B1142" s="206"/>
      <c r="C1142" s="206"/>
      <c r="D1142" s="203" t="str">
        <f t="shared" si="17"/>
        <v/>
      </c>
      <c r="E1142" s="201"/>
    </row>
    <row r="1143" ht="20.1" hidden="1" customHeight="1" spans="1:5">
      <c r="A1143" s="201" t="s">
        <v>965</v>
      </c>
      <c r="B1143" s="206"/>
      <c r="C1143" s="206"/>
      <c r="D1143" s="203" t="str">
        <f t="shared" si="17"/>
        <v/>
      </c>
      <c r="E1143" s="201"/>
    </row>
    <row r="1144" ht="20.1" hidden="1" customHeight="1" spans="1:5">
      <c r="A1144" s="201" t="s">
        <v>966</v>
      </c>
      <c r="B1144" s="206"/>
      <c r="C1144" s="206"/>
      <c r="D1144" s="203" t="str">
        <f t="shared" si="17"/>
        <v/>
      </c>
      <c r="E1144" s="201"/>
    </row>
    <row r="1145" ht="20.1" hidden="1" customHeight="1" spans="1:5">
      <c r="A1145" s="201" t="s">
        <v>967</v>
      </c>
      <c r="B1145" s="206"/>
      <c r="C1145" s="206"/>
      <c r="D1145" s="203" t="str">
        <f t="shared" si="17"/>
        <v/>
      </c>
      <c r="E1145" s="201"/>
    </row>
    <row r="1146" ht="20.1" hidden="1" customHeight="1" spans="1:5">
      <c r="A1146" s="201" t="s">
        <v>968</v>
      </c>
      <c r="B1146" s="206"/>
      <c r="C1146" s="206"/>
      <c r="D1146" s="203" t="str">
        <f t="shared" si="17"/>
        <v/>
      </c>
      <c r="E1146" s="201"/>
    </row>
    <row r="1147" ht="20.1" hidden="1" customHeight="1" spans="1:5">
      <c r="A1147" s="201" t="s">
        <v>719</v>
      </c>
      <c r="B1147" s="206"/>
      <c r="C1147" s="206"/>
      <c r="D1147" s="203" t="str">
        <f t="shared" si="17"/>
        <v/>
      </c>
      <c r="E1147" s="201"/>
    </row>
    <row r="1148" ht="20.1" hidden="1" customHeight="1" spans="1:5">
      <c r="A1148" s="201" t="s">
        <v>969</v>
      </c>
      <c r="B1148" s="206"/>
      <c r="C1148" s="206"/>
      <c r="D1148" s="203" t="str">
        <f t="shared" si="17"/>
        <v/>
      </c>
      <c r="E1148" s="201"/>
    </row>
    <row r="1149" ht="20.1" hidden="1" customHeight="1" spans="1:5">
      <c r="A1149" s="201" t="s">
        <v>970</v>
      </c>
      <c r="B1149" s="206"/>
      <c r="C1149" s="206"/>
      <c r="D1149" s="203" t="str">
        <f t="shared" si="17"/>
        <v/>
      </c>
      <c r="E1149" s="201"/>
    </row>
    <row r="1150" ht="20.1" hidden="1" customHeight="1" spans="1:5">
      <c r="A1150" s="201" t="s">
        <v>971</v>
      </c>
      <c r="B1150" s="206"/>
      <c r="C1150" s="206"/>
      <c r="D1150" s="203" t="str">
        <f t="shared" si="17"/>
        <v/>
      </c>
      <c r="E1150" s="201"/>
    </row>
    <row r="1151" ht="20.1" customHeight="1" spans="1:5">
      <c r="A1151" s="201" t="s">
        <v>972</v>
      </c>
      <c r="B1151" s="205">
        <f>SUM(B1152,B1172,B1191,B1200,B1213,B1228,)</f>
        <v>225</v>
      </c>
      <c r="C1151" s="205">
        <f>SUM(C1152,C1172,C1191,C1200,C1213,C1228,)</f>
        <v>72</v>
      </c>
      <c r="D1151" s="203">
        <f t="shared" si="17"/>
        <v>32</v>
      </c>
      <c r="E1151" s="201"/>
    </row>
    <row r="1152" ht="20.1" customHeight="1" spans="1:5">
      <c r="A1152" s="201" t="s">
        <v>973</v>
      </c>
      <c r="B1152" s="205">
        <f>SUM(B1153:B1171)</f>
        <v>225</v>
      </c>
      <c r="C1152" s="205">
        <f>SUM(C1153:C1171)</f>
        <v>72</v>
      </c>
      <c r="D1152" s="203">
        <f t="shared" si="17"/>
        <v>32</v>
      </c>
      <c r="E1152" s="201"/>
    </row>
    <row r="1153" ht="20.1" customHeight="1" spans="1:5">
      <c r="A1153" s="201" t="s">
        <v>700</v>
      </c>
      <c r="B1153" s="206">
        <v>225</v>
      </c>
      <c r="C1153" s="206">
        <v>42</v>
      </c>
      <c r="D1153" s="203">
        <f t="shared" si="17"/>
        <v>18.7</v>
      </c>
      <c r="E1153" s="201"/>
    </row>
    <row r="1154" ht="20.1" hidden="1" customHeight="1" spans="1:5">
      <c r="A1154" s="201" t="s">
        <v>701</v>
      </c>
      <c r="B1154" s="206"/>
      <c r="C1154" s="206"/>
      <c r="D1154" s="203" t="str">
        <f t="shared" si="17"/>
        <v/>
      </c>
      <c r="E1154" s="201"/>
    </row>
    <row r="1155" ht="20.1" hidden="1" customHeight="1" spans="1:5">
      <c r="A1155" s="201" t="s">
        <v>702</v>
      </c>
      <c r="B1155" s="206"/>
      <c r="C1155" s="206"/>
      <c r="D1155" s="203" t="str">
        <f t="shared" si="17"/>
        <v/>
      </c>
      <c r="E1155" s="201"/>
    </row>
    <row r="1156" ht="20.1" hidden="1" customHeight="1" spans="1:5">
      <c r="A1156" s="201" t="s">
        <v>974</v>
      </c>
      <c r="B1156" s="206"/>
      <c r="C1156" s="206"/>
      <c r="D1156" s="203" t="str">
        <f t="shared" si="17"/>
        <v/>
      </c>
      <c r="E1156" s="201"/>
    </row>
    <row r="1157" ht="20.1" hidden="1" customHeight="1" spans="1:5">
      <c r="A1157" s="201" t="s">
        <v>975</v>
      </c>
      <c r="B1157" s="206"/>
      <c r="C1157" s="206"/>
      <c r="D1157" s="203" t="str">
        <f t="shared" si="17"/>
        <v/>
      </c>
      <c r="E1157" s="201"/>
    </row>
    <row r="1158" ht="20.1" hidden="1" customHeight="1" spans="1:5">
      <c r="A1158" s="201" t="s">
        <v>976</v>
      </c>
      <c r="B1158" s="206"/>
      <c r="C1158" s="206"/>
      <c r="D1158" s="203" t="str">
        <f t="shared" si="17"/>
        <v/>
      </c>
      <c r="E1158" s="201"/>
    </row>
    <row r="1159" ht="20.1" hidden="1" customHeight="1" spans="1:5">
      <c r="A1159" s="201" t="s">
        <v>977</v>
      </c>
      <c r="B1159" s="206"/>
      <c r="C1159" s="206"/>
      <c r="D1159" s="203" t="str">
        <f t="shared" ref="D1159:D1222" si="18">IF(B1159=0,"",ROUND(C1159/B1159*100,1))</f>
        <v/>
      </c>
      <c r="E1159" s="201"/>
    </row>
    <row r="1160" ht="20.1" hidden="1" customHeight="1" spans="1:5">
      <c r="A1160" s="201" t="s">
        <v>978</v>
      </c>
      <c r="B1160" s="206"/>
      <c r="C1160" s="206"/>
      <c r="D1160" s="203" t="str">
        <f t="shared" si="18"/>
        <v/>
      </c>
      <c r="E1160" s="201"/>
    </row>
    <row r="1161" ht="20.1" hidden="1" customHeight="1" spans="1:5">
      <c r="A1161" s="201" t="s">
        <v>979</v>
      </c>
      <c r="B1161" s="206"/>
      <c r="C1161" s="206"/>
      <c r="D1161" s="203" t="str">
        <f t="shared" si="18"/>
        <v/>
      </c>
      <c r="E1161" s="201"/>
    </row>
    <row r="1162" ht="20.1" hidden="1" customHeight="1" spans="1:5">
      <c r="A1162" s="201" t="s">
        <v>980</v>
      </c>
      <c r="B1162" s="206"/>
      <c r="C1162" s="206"/>
      <c r="D1162" s="203" t="str">
        <f t="shared" si="18"/>
        <v/>
      </c>
      <c r="E1162" s="201"/>
    </row>
    <row r="1163" ht="20.1" hidden="1" customHeight="1" spans="1:5">
      <c r="A1163" s="201" t="s">
        <v>981</v>
      </c>
      <c r="B1163" s="206"/>
      <c r="C1163" s="206"/>
      <c r="D1163" s="203" t="str">
        <f t="shared" si="18"/>
        <v/>
      </c>
      <c r="E1163" s="201"/>
    </row>
    <row r="1164" ht="20.1" hidden="1" customHeight="1" spans="1:5">
      <c r="A1164" s="201" t="s">
        <v>982</v>
      </c>
      <c r="B1164" s="206"/>
      <c r="C1164" s="206"/>
      <c r="D1164" s="203" t="str">
        <f t="shared" si="18"/>
        <v/>
      </c>
      <c r="E1164" s="201"/>
    </row>
    <row r="1165" ht="20.1" hidden="1" customHeight="1" spans="1:5">
      <c r="A1165" s="201" t="s">
        <v>983</v>
      </c>
      <c r="B1165" s="206"/>
      <c r="C1165" s="206"/>
      <c r="D1165" s="203" t="str">
        <f t="shared" si="18"/>
        <v/>
      </c>
      <c r="E1165" s="201"/>
    </row>
    <row r="1166" ht="20.1" hidden="1" customHeight="1" spans="1:5">
      <c r="A1166" s="201" t="s">
        <v>984</v>
      </c>
      <c r="B1166" s="206"/>
      <c r="C1166" s="206"/>
      <c r="D1166" s="203" t="str">
        <f t="shared" si="18"/>
        <v/>
      </c>
      <c r="E1166" s="201"/>
    </row>
    <row r="1167" ht="20.1" hidden="1" customHeight="1" spans="1:5">
      <c r="A1167" s="201" t="s">
        <v>985</v>
      </c>
      <c r="B1167" s="206"/>
      <c r="C1167" s="206"/>
      <c r="D1167" s="203" t="str">
        <f t="shared" si="18"/>
        <v/>
      </c>
      <c r="E1167" s="201"/>
    </row>
    <row r="1168" ht="20.1" hidden="1" customHeight="1" spans="1:5">
      <c r="A1168" s="201" t="s">
        <v>986</v>
      </c>
      <c r="B1168" s="206"/>
      <c r="C1168" s="206"/>
      <c r="D1168" s="203" t="str">
        <f t="shared" si="18"/>
        <v/>
      </c>
      <c r="E1168" s="201"/>
    </row>
    <row r="1169" ht="20.1" hidden="1" customHeight="1" spans="1:5">
      <c r="A1169" s="201" t="s">
        <v>987</v>
      </c>
      <c r="B1169" s="206"/>
      <c r="C1169" s="206"/>
      <c r="D1169" s="203" t="str">
        <f t="shared" si="18"/>
        <v/>
      </c>
      <c r="E1169" s="201"/>
    </row>
    <row r="1170" ht="20.1" hidden="1" customHeight="1" spans="1:5">
      <c r="A1170" s="201" t="s">
        <v>720</v>
      </c>
      <c r="B1170" s="206"/>
      <c r="C1170" s="206"/>
      <c r="D1170" s="203" t="str">
        <f t="shared" si="18"/>
        <v/>
      </c>
      <c r="E1170" s="201"/>
    </row>
    <row r="1171" ht="20.1" customHeight="1" spans="1:5">
      <c r="A1171" s="201" t="s">
        <v>988</v>
      </c>
      <c r="B1171" s="206"/>
      <c r="C1171" s="206">
        <v>30</v>
      </c>
      <c r="D1171" s="203" t="str">
        <f t="shared" si="18"/>
        <v/>
      </c>
      <c r="E1171" s="201"/>
    </row>
    <row r="1172" ht="20.1" hidden="1" customHeight="1" spans="1:5">
      <c r="A1172" s="201" t="s">
        <v>989</v>
      </c>
      <c r="B1172" s="205">
        <f>SUM(B1173:B1190)</f>
        <v>0</v>
      </c>
      <c r="C1172" s="205">
        <f>SUM(C1173:C1190)</f>
        <v>0</v>
      </c>
      <c r="D1172" s="203" t="str">
        <f t="shared" si="18"/>
        <v/>
      </c>
      <c r="E1172" s="201"/>
    </row>
    <row r="1173" ht="20.1" hidden="1" customHeight="1" spans="1:5">
      <c r="A1173" s="201" t="s">
        <v>700</v>
      </c>
      <c r="B1173" s="206"/>
      <c r="C1173" s="206"/>
      <c r="D1173" s="203" t="str">
        <f t="shared" si="18"/>
        <v/>
      </c>
      <c r="E1173" s="201"/>
    </row>
    <row r="1174" ht="20.1" hidden="1" customHeight="1" spans="1:5">
      <c r="A1174" s="201" t="s">
        <v>701</v>
      </c>
      <c r="B1174" s="206"/>
      <c r="C1174" s="206"/>
      <c r="D1174" s="203" t="str">
        <f t="shared" si="18"/>
        <v/>
      </c>
      <c r="E1174" s="201"/>
    </row>
    <row r="1175" ht="20.1" hidden="1" customHeight="1" spans="1:5">
      <c r="A1175" s="201" t="s">
        <v>702</v>
      </c>
      <c r="B1175" s="206"/>
      <c r="C1175" s="206"/>
      <c r="D1175" s="203" t="str">
        <f t="shared" si="18"/>
        <v/>
      </c>
      <c r="E1175" s="201"/>
    </row>
    <row r="1176" ht="20.1" hidden="1" customHeight="1" spans="1:5">
      <c r="A1176" s="201" t="s">
        <v>990</v>
      </c>
      <c r="B1176" s="206"/>
      <c r="C1176" s="206"/>
      <c r="D1176" s="203" t="str">
        <f t="shared" si="18"/>
        <v/>
      </c>
      <c r="E1176" s="201"/>
    </row>
    <row r="1177" ht="20.1" hidden="1" customHeight="1" spans="1:5">
      <c r="A1177" s="201" t="s">
        <v>991</v>
      </c>
      <c r="B1177" s="206"/>
      <c r="C1177" s="206"/>
      <c r="D1177" s="203" t="str">
        <f t="shared" si="18"/>
        <v/>
      </c>
      <c r="E1177" s="201"/>
    </row>
    <row r="1178" ht="20.1" hidden="1" customHeight="1" spans="1:5">
      <c r="A1178" s="201" t="s">
        <v>992</v>
      </c>
      <c r="B1178" s="206"/>
      <c r="C1178" s="206"/>
      <c r="D1178" s="203" t="str">
        <f t="shared" si="18"/>
        <v/>
      </c>
      <c r="E1178" s="201"/>
    </row>
    <row r="1179" ht="20.1" hidden="1" customHeight="1" spans="1:5">
      <c r="A1179" s="201" t="s">
        <v>993</v>
      </c>
      <c r="B1179" s="206"/>
      <c r="C1179" s="206"/>
      <c r="D1179" s="203" t="str">
        <f t="shared" si="18"/>
        <v/>
      </c>
      <c r="E1179" s="201"/>
    </row>
    <row r="1180" ht="20.1" hidden="1" customHeight="1" spans="1:5">
      <c r="A1180" s="201" t="s">
        <v>994</v>
      </c>
      <c r="B1180" s="206"/>
      <c r="C1180" s="206"/>
      <c r="D1180" s="203" t="str">
        <f t="shared" si="18"/>
        <v/>
      </c>
      <c r="E1180" s="201"/>
    </row>
    <row r="1181" ht="20.1" hidden="1" customHeight="1" spans="1:5">
      <c r="A1181" s="201" t="s">
        <v>995</v>
      </c>
      <c r="B1181" s="206"/>
      <c r="C1181" s="206"/>
      <c r="D1181" s="203" t="str">
        <f t="shared" si="18"/>
        <v/>
      </c>
      <c r="E1181" s="201"/>
    </row>
    <row r="1182" ht="20.1" hidden="1" customHeight="1" spans="1:5">
      <c r="A1182" s="201" t="s">
        <v>996</v>
      </c>
      <c r="B1182" s="206"/>
      <c r="C1182" s="206"/>
      <c r="D1182" s="203" t="str">
        <f t="shared" si="18"/>
        <v/>
      </c>
      <c r="E1182" s="201"/>
    </row>
    <row r="1183" ht="20.1" hidden="1" customHeight="1" spans="1:5">
      <c r="A1183" s="201" t="s">
        <v>997</v>
      </c>
      <c r="B1183" s="206"/>
      <c r="C1183" s="206"/>
      <c r="D1183" s="203" t="str">
        <f t="shared" si="18"/>
        <v/>
      </c>
      <c r="E1183" s="201"/>
    </row>
    <row r="1184" ht="20.1" hidden="1" customHeight="1" spans="1:5">
      <c r="A1184" s="201" t="s">
        <v>998</v>
      </c>
      <c r="B1184" s="206"/>
      <c r="C1184" s="206"/>
      <c r="D1184" s="203" t="str">
        <f t="shared" si="18"/>
        <v/>
      </c>
      <c r="E1184" s="201"/>
    </row>
    <row r="1185" ht="20.1" hidden="1" customHeight="1" spans="1:5">
      <c r="A1185" s="201" t="s">
        <v>999</v>
      </c>
      <c r="B1185" s="206"/>
      <c r="C1185" s="206"/>
      <c r="D1185" s="203" t="str">
        <f t="shared" si="18"/>
        <v/>
      </c>
      <c r="E1185" s="201"/>
    </row>
    <row r="1186" ht="20.1" hidden="1" customHeight="1" spans="1:5">
      <c r="A1186" s="201" t="s">
        <v>1000</v>
      </c>
      <c r="B1186" s="206"/>
      <c r="C1186" s="206"/>
      <c r="D1186" s="203" t="str">
        <f t="shared" si="18"/>
        <v/>
      </c>
      <c r="E1186" s="201"/>
    </row>
    <row r="1187" ht="20.1" hidden="1" customHeight="1" spans="1:5">
      <c r="A1187" s="201" t="s">
        <v>1001</v>
      </c>
      <c r="B1187" s="206"/>
      <c r="C1187" s="206"/>
      <c r="D1187" s="203" t="str">
        <f t="shared" si="18"/>
        <v/>
      </c>
      <c r="E1187" s="201"/>
    </row>
    <row r="1188" ht="20.1" hidden="1" customHeight="1" spans="1:5">
      <c r="A1188" s="201" t="s">
        <v>1002</v>
      </c>
      <c r="B1188" s="206"/>
      <c r="C1188" s="206"/>
      <c r="D1188" s="203" t="str">
        <f t="shared" si="18"/>
        <v/>
      </c>
      <c r="E1188" s="201"/>
    </row>
    <row r="1189" ht="20.1" hidden="1" customHeight="1" spans="1:5">
      <c r="A1189" s="201" t="s">
        <v>720</v>
      </c>
      <c r="B1189" s="206"/>
      <c r="C1189" s="206"/>
      <c r="D1189" s="203" t="str">
        <f t="shared" si="18"/>
        <v/>
      </c>
      <c r="E1189" s="201"/>
    </row>
    <row r="1190" ht="20.1" hidden="1" customHeight="1" spans="1:5">
      <c r="A1190" s="201" t="s">
        <v>1003</v>
      </c>
      <c r="B1190" s="206"/>
      <c r="C1190" s="206"/>
      <c r="D1190" s="203" t="str">
        <f t="shared" si="18"/>
        <v/>
      </c>
      <c r="E1190" s="201"/>
    </row>
    <row r="1191" ht="20.1" hidden="1" customHeight="1" spans="1:5">
      <c r="A1191" s="201" t="s">
        <v>1004</v>
      </c>
      <c r="B1191" s="205">
        <f>SUM(B1192:B1199)</f>
        <v>0</v>
      </c>
      <c r="C1191" s="205">
        <f>SUM(C1192:C1199)</f>
        <v>0</v>
      </c>
      <c r="D1191" s="203" t="str">
        <f t="shared" si="18"/>
        <v/>
      </c>
      <c r="E1191" s="201"/>
    </row>
    <row r="1192" ht="20.1" hidden="1" customHeight="1" spans="1:5">
      <c r="A1192" s="201" t="s">
        <v>700</v>
      </c>
      <c r="B1192" s="206"/>
      <c r="C1192" s="206"/>
      <c r="D1192" s="203" t="str">
        <f t="shared" si="18"/>
        <v/>
      </c>
      <c r="E1192" s="201"/>
    </row>
    <row r="1193" ht="20.1" hidden="1" customHeight="1" spans="1:5">
      <c r="A1193" s="201" t="s">
        <v>701</v>
      </c>
      <c r="B1193" s="206"/>
      <c r="C1193" s="206"/>
      <c r="D1193" s="203" t="str">
        <f t="shared" si="18"/>
        <v/>
      </c>
      <c r="E1193" s="201"/>
    </row>
    <row r="1194" ht="20.1" hidden="1" customHeight="1" spans="1:5">
      <c r="A1194" s="201" t="s">
        <v>702</v>
      </c>
      <c r="B1194" s="206"/>
      <c r="C1194" s="206"/>
      <c r="D1194" s="203" t="str">
        <f t="shared" si="18"/>
        <v/>
      </c>
      <c r="E1194" s="201"/>
    </row>
    <row r="1195" ht="20.1" hidden="1" customHeight="1" spans="1:5">
      <c r="A1195" s="201" t="s">
        <v>1005</v>
      </c>
      <c r="B1195" s="206"/>
      <c r="C1195" s="206"/>
      <c r="D1195" s="203" t="str">
        <f t="shared" si="18"/>
        <v/>
      </c>
      <c r="E1195" s="201"/>
    </row>
    <row r="1196" ht="20.1" hidden="1" customHeight="1" spans="1:5">
      <c r="A1196" s="201" t="s">
        <v>1006</v>
      </c>
      <c r="B1196" s="206"/>
      <c r="C1196" s="206"/>
      <c r="D1196" s="203" t="str">
        <f t="shared" si="18"/>
        <v/>
      </c>
      <c r="E1196" s="201"/>
    </row>
    <row r="1197" ht="20.1" hidden="1" customHeight="1" spans="1:5">
      <c r="A1197" s="201" t="s">
        <v>1007</v>
      </c>
      <c r="B1197" s="206"/>
      <c r="C1197" s="206"/>
      <c r="D1197" s="203" t="str">
        <f t="shared" si="18"/>
        <v/>
      </c>
      <c r="E1197" s="201"/>
    </row>
    <row r="1198" ht="20.1" hidden="1" customHeight="1" spans="1:5">
      <c r="A1198" s="201" t="s">
        <v>720</v>
      </c>
      <c r="B1198" s="206"/>
      <c r="C1198" s="206"/>
      <c r="D1198" s="203" t="str">
        <f t="shared" si="18"/>
        <v/>
      </c>
      <c r="E1198" s="201"/>
    </row>
    <row r="1199" ht="20.1" hidden="1" customHeight="1" spans="1:5">
      <c r="A1199" s="201" t="s">
        <v>1008</v>
      </c>
      <c r="B1199" s="206"/>
      <c r="C1199" s="206"/>
      <c r="D1199" s="203" t="str">
        <f t="shared" si="18"/>
        <v/>
      </c>
      <c r="E1199" s="201"/>
    </row>
    <row r="1200" ht="20.1" hidden="1" customHeight="1" spans="1:5">
      <c r="A1200" s="201" t="s">
        <v>1009</v>
      </c>
      <c r="B1200" s="205">
        <f>SUM(B1201:B1212)</f>
        <v>0</v>
      </c>
      <c r="C1200" s="205">
        <f>SUM(C1201:C1212)</f>
        <v>0</v>
      </c>
      <c r="D1200" s="203" t="str">
        <f t="shared" si="18"/>
        <v/>
      </c>
      <c r="E1200" s="201"/>
    </row>
    <row r="1201" ht="20.1" hidden="1" customHeight="1" spans="1:5">
      <c r="A1201" s="201" t="s">
        <v>700</v>
      </c>
      <c r="B1201" s="206"/>
      <c r="C1201" s="206"/>
      <c r="D1201" s="203" t="str">
        <f t="shared" si="18"/>
        <v/>
      </c>
      <c r="E1201" s="201"/>
    </row>
    <row r="1202" ht="20.1" hidden="1" customHeight="1" spans="1:5">
      <c r="A1202" s="201" t="s">
        <v>701</v>
      </c>
      <c r="B1202" s="206"/>
      <c r="C1202" s="206"/>
      <c r="D1202" s="203" t="str">
        <f t="shared" si="18"/>
        <v/>
      </c>
      <c r="E1202" s="201"/>
    </row>
    <row r="1203" ht="20.1" hidden="1" customHeight="1" spans="1:5">
      <c r="A1203" s="201" t="s">
        <v>702</v>
      </c>
      <c r="B1203" s="206"/>
      <c r="C1203" s="206"/>
      <c r="D1203" s="203" t="str">
        <f t="shared" si="18"/>
        <v/>
      </c>
      <c r="E1203" s="201"/>
    </row>
    <row r="1204" ht="20.1" hidden="1" customHeight="1" spans="1:5">
      <c r="A1204" s="201" t="s">
        <v>1010</v>
      </c>
      <c r="B1204" s="206"/>
      <c r="C1204" s="206"/>
      <c r="D1204" s="203" t="str">
        <f t="shared" si="18"/>
        <v/>
      </c>
      <c r="E1204" s="201"/>
    </row>
    <row r="1205" ht="20.1" hidden="1" customHeight="1" spans="1:5">
      <c r="A1205" s="201" t="s">
        <v>1011</v>
      </c>
      <c r="B1205" s="206"/>
      <c r="C1205" s="206"/>
      <c r="D1205" s="203" t="str">
        <f t="shared" si="18"/>
        <v/>
      </c>
      <c r="E1205" s="201"/>
    </row>
    <row r="1206" ht="20.1" hidden="1" customHeight="1" spans="1:5">
      <c r="A1206" s="201" t="s">
        <v>1012</v>
      </c>
      <c r="B1206" s="206"/>
      <c r="C1206" s="206"/>
      <c r="D1206" s="203" t="str">
        <f t="shared" si="18"/>
        <v/>
      </c>
      <c r="E1206" s="201"/>
    </row>
    <row r="1207" ht="20.1" hidden="1" customHeight="1" spans="1:5">
      <c r="A1207" s="201" t="s">
        <v>1013</v>
      </c>
      <c r="B1207" s="206"/>
      <c r="C1207" s="206"/>
      <c r="D1207" s="203" t="str">
        <f t="shared" si="18"/>
        <v/>
      </c>
      <c r="E1207" s="201"/>
    </row>
    <row r="1208" ht="20.1" hidden="1" customHeight="1" spans="1:5">
      <c r="A1208" s="201" t="s">
        <v>1014</v>
      </c>
      <c r="B1208" s="206"/>
      <c r="C1208" s="206"/>
      <c r="D1208" s="203" t="str">
        <f t="shared" si="18"/>
        <v/>
      </c>
      <c r="E1208" s="201"/>
    </row>
    <row r="1209" ht="20.1" hidden="1" customHeight="1" spans="1:5">
      <c r="A1209" s="201" t="s">
        <v>1015</v>
      </c>
      <c r="B1209" s="206"/>
      <c r="C1209" s="206"/>
      <c r="D1209" s="203" t="str">
        <f t="shared" si="18"/>
        <v/>
      </c>
      <c r="E1209" s="201"/>
    </row>
    <row r="1210" ht="20.1" hidden="1" customHeight="1" spans="1:5">
      <c r="A1210" s="201" t="s">
        <v>1016</v>
      </c>
      <c r="B1210" s="206"/>
      <c r="C1210" s="206"/>
      <c r="D1210" s="203" t="str">
        <f t="shared" si="18"/>
        <v/>
      </c>
      <c r="E1210" s="201"/>
    </row>
    <row r="1211" ht="20.1" hidden="1" customHeight="1" spans="1:5">
      <c r="A1211" s="201" t="s">
        <v>1017</v>
      </c>
      <c r="B1211" s="206"/>
      <c r="C1211" s="206"/>
      <c r="D1211" s="203" t="str">
        <f t="shared" si="18"/>
        <v/>
      </c>
      <c r="E1211" s="201"/>
    </row>
    <row r="1212" ht="20.1" hidden="1" customHeight="1" spans="1:5">
      <c r="A1212" s="201" t="s">
        <v>1018</v>
      </c>
      <c r="B1212" s="206"/>
      <c r="C1212" s="206"/>
      <c r="D1212" s="203" t="str">
        <f t="shared" si="18"/>
        <v/>
      </c>
      <c r="E1212" s="201"/>
    </row>
    <row r="1213" ht="20.1" hidden="1" customHeight="1" spans="1:5">
      <c r="A1213" s="201" t="s">
        <v>1019</v>
      </c>
      <c r="B1213" s="205">
        <f>SUM(B1214:B1227)</f>
        <v>0</v>
      </c>
      <c r="C1213" s="205">
        <f>SUM(C1214:C1227)</f>
        <v>0</v>
      </c>
      <c r="D1213" s="203" t="str">
        <f t="shared" si="18"/>
        <v/>
      </c>
      <c r="E1213" s="201"/>
    </row>
    <row r="1214" ht="20.1" hidden="1" customHeight="1" spans="1:5">
      <c r="A1214" s="201" t="s">
        <v>700</v>
      </c>
      <c r="B1214" s="206"/>
      <c r="C1214" s="206"/>
      <c r="D1214" s="203" t="str">
        <f t="shared" si="18"/>
        <v/>
      </c>
      <c r="E1214" s="201"/>
    </row>
    <row r="1215" ht="20.1" hidden="1" customHeight="1" spans="1:5">
      <c r="A1215" s="201" t="s">
        <v>701</v>
      </c>
      <c r="B1215" s="206"/>
      <c r="C1215" s="206"/>
      <c r="D1215" s="203" t="str">
        <f t="shared" si="18"/>
        <v/>
      </c>
      <c r="E1215" s="201"/>
    </row>
    <row r="1216" ht="20.1" hidden="1" customHeight="1" spans="1:5">
      <c r="A1216" s="201" t="s">
        <v>702</v>
      </c>
      <c r="B1216" s="206"/>
      <c r="C1216" s="206"/>
      <c r="D1216" s="203" t="str">
        <f t="shared" si="18"/>
        <v/>
      </c>
      <c r="E1216" s="201"/>
    </row>
    <row r="1217" ht="20.1" hidden="1" customHeight="1" spans="1:5">
      <c r="A1217" s="201" t="s">
        <v>1020</v>
      </c>
      <c r="B1217" s="206"/>
      <c r="C1217" s="206"/>
      <c r="D1217" s="203" t="str">
        <f t="shared" si="18"/>
        <v/>
      </c>
      <c r="E1217" s="201"/>
    </row>
    <row r="1218" ht="20.1" hidden="1" customHeight="1" spans="1:5">
      <c r="A1218" s="201" t="s">
        <v>1021</v>
      </c>
      <c r="B1218" s="206"/>
      <c r="C1218" s="206"/>
      <c r="D1218" s="203" t="str">
        <f t="shared" si="18"/>
        <v/>
      </c>
      <c r="E1218" s="201"/>
    </row>
    <row r="1219" ht="20.1" hidden="1" customHeight="1" spans="1:5">
      <c r="A1219" s="201" t="s">
        <v>1022</v>
      </c>
      <c r="B1219" s="206"/>
      <c r="C1219" s="206"/>
      <c r="D1219" s="203" t="str">
        <f t="shared" si="18"/>
        <v/>
      </c>
      <c r="E1219" s="201"/>
    </row>
    <row r="1220" ht="20.1" hidden="1" customHeight="1" spans="1:5">
      <c r="A1220" s="201" t="s">
        <v>1023</v>
      </c>
      <c r="B1220" s="206"/>
      <c r="C1220" s="206"/>
      <c r="D1220" s="203" t="str">
        <f t="shared" si="18"/>
        <v/>
      </c>
      <c r="E1220" s="201"/>
    </row>
    <row r="1221" ht="20.1" hidden="1" customHeight="1" spans="1:5">
      <c r="A1221" s="201" t="s">
        <v>1024</v>
      </c>
      <c r="B1221" s="206"/>
      <c r="C1221" s="206"/>
      <c r="D1221" s="203" t="str">
        <f t="shared" si="18"/>
        <v/>
      </c>
      <c r="E1221" s="201"/>
    </row>
    <row r="1222" ht="20.1" hidden="1" customHeight="1" spans="1:5">
      <c r="A1222" s="201" t="s">
        <v>1025</v>
      </c>
      <c r="B1222" s="206"/>
      <c r="C1222" s="206"/>
      <c r="D1222" s="203" t="str">
        <f t="shared" si="18"/>
        <v/>
      </c>
      <c r="E1222" s="201"/>
    </row>
    <row r="1223" ht="20.1" hidden="1" customHeight="1" spans="1:5">
      <c r="A1223" s="201" t="s">
        <v>1026</v>
      </c>
      <c r="B1223" s="206"/>
      <c r="C1223" s="206"/>
      <c r="D1223" s="203" t="str">
        <f t="shared" ref="D1223:D1286" si="19">IF(B1223=0,"",ROUND(C1223/B1223*100,1))</f>
        <v/>
      </c>
      <c r="E1223" s="201"/>
    </row>
    <row r="1224" ht="20.1" hidden="1" customHeight="1" spans="1:5">
      <c r="A1224" s="201" t="s">
        <v>1027</v>
      </c>
      <c r="B1224" s="206"/>
      <c r="C1224" s="206"/>
      <c r="D1224" s="203" t="str">
        <f t="shared" si="19"/>
        <v/>
      </c>
      <c r="E1224" s="201"/>
    </row>
    <row r="1225" ht="20.1" hidden="1" customHeight="1" spans="1:5">
      <c r="A1225" s="201" t="s">
        <v>1028</v>
      </c>
      <c r="B1225" s="206"/>
      <c r="C1225" s="206"/>
      <c r="D1225" s="203" t="str">
        <f t="shared" si="19"/>
        <v/>
      </c>
      <c r="E1225" s="201"/>
    </row>
    <row r="1226" ht="20.1" hidden="1" customHeight="1" spans="1:5">
      <c r="A1226" s="201" t="s">
        <v>1029</v>
      </c>
      <c r="B1226" s="206"/>
      <c r="C1226" s="206"/>
      <c r="D1226" s="203" t="str">
        <f t="shared" si="19"/>
        <v/>
      </c>
      <c r="E1226" s="201"/>
    </row>
    <row r="1227" ht="20.1" hidden="1" customHeight="1" spans="1:5">
      <c r="A1227" s="201" t="s">
        <v>1030</v>
      </c>
      <c r="B1227" s="206"/>
      <c r="C1227" s="206"/>
      <c r="D1227" s="203" t="str">
        <f t="shared" si="19"/>
        <v/>
      </c>
      <c r="E1227" s="201"/>
    </row>
    <row r="1228" ht="20.1" hidden="1" customHeight="1" spans="1:5">
      <c r="A1228" s="201" t="s">
        <v>1031</v>
      </c>
      <c r="B1228" s="206"/>
      <c r="C1228" s="206"/>
      <c r="D1228" s="203" t="str">
        <f t="shared" si="19"/>
        <v/>
      </c>
      <c r="E1228" s="201"/>
    </row>
    <row r="1229" ht="20.1" customHeight="1" spans="1:5">
      <c r="A1229" s="201" t="s">
        <v>1032</v>
      </c>
      <c r="B1229" s="205">
        <f>SUM(B1230,B1239,B1243,)</f>
        <v>297</v>
      </c>
      <c r="C1229" s="205">
        <f>SUM(C1230,C1239,C1243,)</f>
        <v>0</v>
      </c>
      <c r="D1229" s="203">
        <f t="shared" si="19"/>
        <v>0</v>
      </c>
      <c r="E1229" s="201"/>
    </row>
    <row r="1230" ht="20.1" customHeight="1" spans="1:5">
      <c r="A1230" s="201" t="s">
        <v>1033</v>
      </c>
      <c r="B1230" s="205">
        <f>SUM(B1231:B1238)</f>
        <v>297</v>
      </c>
      <c r="C1230" s="205">
        <f>SUM(C1231:C1238)</f>
        <v>0</v>
      </c>
      <c r="D1230" s="203">
        <f t="shared" si="19"/>
        <v>0</v>
      </c>
      <c r="E1230" s="201"/>
    </row>
    <row r="1231" ht="20.1" customHeight="1" spans="1:5">
      <c r="A1231" s="201" t="s">
        <v>1034</v>
      </c>
      <c r="B1231" s="206"/>
      <c r="C1231" s="206"/>
      <c r="D1231" s="203" t="str">
        <f t="shared" si="19"/>
        <v/>
      </c>
      <c r="E1231" s="201"/>
    </row>
    <row r="1232" ht="20.1" customHeight="1" spans="1:5">
      <c r="A1232" s="201" t="s">
        <v>1035</v>
      </c>
      <c r="B1232" s="206"/>
      <c r="C1232" s="206"/>
      <c r="D1232" s="203" t="str">
        <f t="shared" si="19"/>
        <v/>
      </c>
      <c r="E1232" s="201"/>
    </row>
    <row r="1233" ht="20.1" customHeight="1" spans="1:5">
      <c r="A1233" s="201" t="s">
        <v>1036</v>
      </c>
      <c r="B1233" s="206">
        <v>292</v>
      </c>
      <c r="C1233" s="206"/>
      <c r="D1233" s="203">
        <f t="shared" si="19"/>
        <v>0</v>
      </c>
      <c r="E1233" s="201"/>
    </row>
    <row r="1234" ht="20.1" customHeight="1" spans="1:5">
      <c r="A1234" s="201" t="s">
        <v>1037</v>
      </c>
      <c r="B1234" s="206"/>
      <c r="C1234" s="206"/>
      <c r="D1234" s="203" t="str">
        <f t="shared" si="19"/>
        <v/>
      </c>
      <c r="E1234" s="201"/>
    </row>
    <row r="1235" ht="20.1" customHeight="1" spans="1:5">
      <c r="A1235" s="201" t="s">
        <v>1038</v>
      </c>
      <c r="B1235" s="206"/>
      <c r="C1235" s="206"/>
      <c r="D1235" s="203" t="str">
        <f t="shared" si="19"/>
        <v/>
      </c>
      <c r="E1235" s="201"/>
    </row>
    <row r="1236" ht="20.1" customHeight="1" spans="1:5">
      <c r="A1236" s="201" t="s">
        <v>1039</v>
      </c>
      <c r="B1236" s="206"/>
      <c r="C1236" s="206"/>
      <c r="D1236" s="203" t="str">
        <f t="shared" si="19"/>
        <v/>
      </c>
      <c r="E1236" s="201"/>
    </row>
    <row r="1237" ht="20.1" customHeight="1" spans="1:5">
      <c r="A1237" s="201" t="s">
        <v>1040</v>
      </c>
      <c r="B1237" s="206">
        <v>5</v>
      </c>
      <c r="C1237" s="206"/>
      <c r="D1237" s="203">
        <f t="shared" si="19"/>
        <v>0</v>
      </c>
      <c r="E1237" s="201"/>
    </row>
    <row r="1238" ht="20.1" customHeight="1" spans="1:5">
      <c r="A1238" s="201" t="s">
        <v>1041</v>
      </c>
      <c r="B1238" s="206"/>
      <c r="C1238" s="206"/>
      <c r="D1238" s="203" t="str">
        <f t="shared" si="19"/>
        <v/>
      </c>
      <c r="E1238" s="201"/>
    </row>
    <row r="1239" ht="20.1" customHeight="1" spans="1:5">
      <c r="A1239" s="201" t="s">
        <v>1042</v>
      </c>
      <c r="B1239" s="205">
        <f>SUM(B1240:B1242)</f>
        <v>0</v>
      </c>
      <c r="C1239" s="205">
        <f>SUM(C1240:C1242)</f>
        <v>0</v>
      </c>
      <c r="D1239" s="203" t="str">
        <f t="shared" si="19"/>
        <v/>
      </c>
      <c r="E1239" s="201"/>
    </row>
    <row r="1240" ht="20.1" customHeight="1" spans="1:5">
      <c r="A1240" s="201" t="s">
        <v>1043</v>
      </c>
      <c r="B1240" s="206"/>
      <c r="C1240" s="206"/>
      <c r="D1240" s="203" t="str">
        <f t="shared" si="19"/>
        <v/>
      </c>
      <c r="E1240" s="201"/>
    </row>
    <row r="1241" ht="20.1" customHeight="1" spans="1:5">
      <c r="A1241" s="201" t="s">
        <v>1044</v>
      </c>
      <c r="B1241" s="206"/>
      <c r="C1241" s="206"/>
      <c r="D1241" s="203" t="str">
        <f t="shared" si="19"/>
        <v/>
      </c>
      <c r="E1241" s="201"/>
    </row>
    <row r="1242" ht="20.1" customHeight="1" spans="1:5">
      <c r="A1242" s="201" t="s">
        <v>1045</v>
      </c>
      <c r="B1242" s="206"/>
      <c r="C1242" s="206"/>
      <c r="D1242" s="203" t="str">
        <f t="shared" si="19"/>
        <v/>
      </c>
      <c r="E1242" s="201"/>
    </row>
    <row r="1243" ht="20.1" customHeight="1" spans="1:5">
      <c r="A1243" s="201" t="s">
        <v>1046</v>
      </c>
      <c r="B1243" s="205">
        <f>SUM(B1244:B1246)</f>
        <v>0</v>
      </c>
      <c r="C1243" s="205">
        <f>SUM(C1244:C1246)</f>
        <v>0</v>
      </c>
      <c r="D1243" s="203" t="str">
        <f t="shared" si="19"/>
        <v/>
      </c>
      <c r="E1243" s="201"/>
    </row>
    <row r="1244" ht="20.1" customHeight="1" spans="1:5">
      <c r="A1244" s="201" t="s">
        <v>1047</v>
      </c>
      <c r="B1244" s="206"/>
      <c r="C1244" s="206"/>
      <c r="D1244" s="203" t="str">
        <f t="shared" si="19"/>
        <v/>
      </c>
      <c r="E1244" s="201"/>
    </row>
    <row r="1245" ht="20.1" customHeight="1" spans="1:5">
      <c r="A1245" s="201" t="s">
        <v>1048</v>
      </c>
      <c r="B1245" s="206"/>
      <c r="C1245" s="206"/>
      <c r="D1245" s="203" t="str">
        <f t="shared" si="19"/>
        <v/>
      </c>
      <c r="E1245" s="201"/>
    </row>
    <row r="1246" ht="20.1" customHeight="1" spans="1:5">
      <c r="A1246" s="201" t="s">
        <v>1049</v>
      </c>
      <c r="B1246" s="206"/>
      <c r="C1246" s="206"/>
      <c r="D1246" s="203" t="str">
        <f t="shared" si="19"/>
        <v/>
      </c>
      <c r="E1246" s="201"/>
    </row>
    <row r="1247" ht="20.1" hidden="1" customHeight="1" spans="1:5">
      <c r="A1247" s="201" t="s">
        <v>1050</v>
      </c>
      <c r="B1247" s="205">
        <f>SUM(B1248,B1263,B1277,B1282,B1288,)</f>
        <v>0</v>
      </c>
      <c r="C1247" s="205">
        <f>SUM(C1248,C1263,C1277,C1282,C1288,)</f>
        <v>0</v>
      </c>
      <c r="D1247" s="203" t="str">
        <f t="shared" si="19"/>
        <v/>
      </c>
      <c r="E1247" s="201"/>
    </row>
    <row r="1248" ht="20.1" hidden="1" customHeight="1" spans="1:5">
      <c r="A1248" s="201" t="s">
        <v>1051</v>
      </c>
      <c r="B1248" s="205">
        <f>SUM(B1249:B1262)</f>
        <v>0</v>
      </c>
      <c r="C1248" s="205">
        <f>SUM(C1249:C1262)</f>
        <v>0</v>
      </c>
      <c r="D1248" s="203" t="str">
        <f t="shared" si="19"/>
        <v/>
      </c>
      <c r="E1248" s="201"/>
    </row>
    <row r="1249" ht="20.1" hidden="1" customHeight="1" spans="1:5">
      <c r="A1249" s="201" t="s">
        <v>700</v>
      </c>
      <c r="B1249" s="206"/>
      <c r="C1249" s="206"/>
      <c r="D1249" s="203" t="str">
        <f t="shared" si="19"/>
        <v/>
      </c>
      <c r="E1249" s="201"/>
    </row>
    <row r="1250" ht="20.1" hidden="1" customHeight="1" spans="1:5">
      <c r="A1250" s="201" t="s">
        <v>701</v>
      </c>
      <c r="B1250" s="206"/>
      <c r="C1250" s="206"/>
      <c r="D1250" s="203" t="str">
        <f t="shared" si="19"/>
        <v/>
      </c>
      <c r="E1250" s="201"/>
    </row>
    <row r="1251" ht="20.1" hidden="1" customHeight="1" spans="1:5">
      <c r="A1251" s="201" t="s">
        <v>702</v>
      </c>
      <c r="B1251" s="206"/>
      <c r="C1251" s="206"/>
      <c r="D1251" s="203" t="str">
        <f t="shared" si="19"/>
        <v/>
      </c>
      <c r="E1251" s="201"/>
    </row>
    <row r="1252" ht="20.1" hidden="1" customHeight="1" spans="1:5">
      <c r="A1252" s="201" t="s">
        <v>1052</v>
      </c>
      <c r="B1252" s="206"/>
      <c r="C1252" s="206"/>
      <c r="D1252" s="203" t="str">
        <f t="shared" si="19"/>
        <v/>
      </c>
      <c r="E1252" s="201"/>
    </row>
    <row r="1253" ht="20.1" hidden="1" customHeight="1" spans="1:5">
      <c r="A1253" s="201" t="s">
        <v>1053</v>
      </c>
      <c r="B1253" s="206"/>
      <c r="C1253" s="206"/>
      <c r="D1253" s="203" t="str">
        <f t="shared" si="19"/>
        <v/>
      </c>
      <c r="E1253" s="201"/>
    </row>
    <row r="1254" ht="20.1" hidden="1" customHeight="1" spans="1:5">
      <c r="A1254" s="201" t="s">
        <v>1054</v>
      </c>
      <c r="B1254" s="206"/>
      <c r="C1254" s="206"/>
      <c r="D1254" s="203" t="str">
        <f t="shared" si="19"/>
        <v/>
      </c>
      <c r="E1254" s="201"/>
    </row>
    <row r="1255" ht="20.1" hidden="1" customHeight="1" spans="1:5">
      <c r="A1255" s="201" t="s">
        <v>1055</v>
      </c>
      <c r="B1255" s="206"/>
      <c r="C1255" s="206"/>
      <c r="D1255" s="203" t="str">
        <f t="shared" si="19"/>
        <v/>
      </c>
      <c r="E1255" s="201"/>
    </row>
    <row r="1256" ht="20.1" hidden="1" customHeight="1" spans="1:5">
      <c r="A1256" s="201" t="s">
        <v>1056</v>
      </c>
      <c r="B1256" s="206"/>
      <c r="C1256" s="206"/>
      <c r="D1256" s="203" t="str">
        <f t="shared" si="19"/>
        <v/>
      </c>
      <c r="E1256" s="201"/>
    </row>
    <row r="1257" ht="20.1" hidden="1" customHeight="1" spans="1:5">
      <c r="A1257" s="201" t="s">
        <v>1057</v>
      </c>
      <c r="B1257" s="206"/>
      <c r="C1257" s="206"/>
      <c r="D1257" s="203" t="str">
        <f t="shared" si="19"/>
        <v/>
      </c>
      <c r="E1257" s="201"/>
    </row>
    <row r="1258" ht="20.1" hidden="1" customHeight="1" spans="1:5">
      <c r="A1258" s="201" t="s">
        <v>1058</v>
      </c>
      <c r="B1258" s="206"/>
      <c r="C1258" s="206"/>
      <c r="D1258" s="203" t="str">
        <f t="shared" si="19"/>
        <v/>
      </c>
      <c r="E1258" s="201"/>
    </row>
    <row r="1259" ht="20.1" hidden="1" customHeight="1" spans="1:5">
      <c r="A1259" s="201" t="s">
        <v>1059</v>
      </c>
      <c r="B1259" s="206"/>
      <c r="C1259" s="206"/>
      <c r="D1259" s="203" t="str">
        <f t="shared" si="19"/>
        <v/>
      </c>
      <c r="E1259" s="201"/>
    </row>
    <row r="1260" ht="20.1" hidden="1" customHeight="1" spans="1:5">
      <c r="A1260" s="201" t="s">
        <v>1060</v>
      </c>
      <c r="B1260" s="206"/>
      <c r="C1260" s="206"/>
      <c r="D1260" s="203" t="str">
        <f t="shared" si="19"/>
        <v/>
      </c>
      <c r="E1260" s="201"/>
    </row>
    <row r="1261" ht="20.1" hidden="1" customHeight="1" spans="1:5">
      <c r="A1261" s="201" t="s">
        <v>720</v>
      </c>
      <c r="B1261" s="206"/>
      <c r="C1261" s="206"/>
      <c r="D1261" s="203" t="str">
        <f t="shared" si="19"/>
        <v/>
      </c>
      <c r="E1261" s="201"/>
    </row>
    <row r="1262" ht="20.1" hidden="1" customHeight="1" spans="1:5">
      <c r="A1262" s="201" t="s">
        <v>1061</v>
      </c>
      <c r="B1262" s="206"/>
      <c r="C1262" s="206"/>
      <c r="D1262" s="203" t="str">
        <f t="shared" si="19"/>
        <v/>
      </c>
      <c r="E1262" s="201"/>
    </row>
    <row r="1263" ht="20.1" hidden="1" customHeight="1" spans="1:5">
      <c r="A1263" s="201" t="s">
        <v>1062</v>
      </c>
      <c r="B1263" s="205">
        <f>SUM(B1264:B1276)</f>
        <v>0</v>
      </c>
      <c r="C1263" s="205">
        <f>SUM(C1264:C1276)</f>
        <v>0</v>
      </c>
      <c r="D1263" s="203" t="str">
        <f t="shared" si="19"/>
        <v/>
      </c>
      <c r="E1263" s="201"/>
    </row>
    <row r="1264" ht="20.1" hidden="1" customHeight="1" spans="1:5">
      <c r="A1264" s="201" t="s">
        <v>700</v>
      </c>
      <c r="B1264" s="206"/>
      <c r="C1264" s="206"/>
      <c r="D1264" s="203" t="str">
        <f t="shared" si="19"/>
        <v/>
      </c>
      <c r="E1264" s="201"/>
    </row>
    <row r="1265" ht="20.1" hidden="1" customHeight="1" spans="1:5">
      <c r="A1265" s="201" t="s">
        <v>701</v>
      </c>
      <c r="B1265" s="206"/>
      <c r="C1265" s="206"/>
      <c r="D1265" s="203" t="str">
        <f t="shared" si="19"/>
        <v/>
      </c>
      <c r="E1265" s="201"/>
    </row>
    <row r="1266" ht="20.1" hidden="1" customHeight="1" spans="1:5">
      <c r="A1266" s="201" t="s">
        <v>702</v>
      </c>
      <c r="B1266" s="206"/>
      <c r="C1266" s="206"/>
      <c r="D1266" s="203" t="str">
        <f t="shared" si="19"/>
        <v/>
      </c>
      <c r="E1266" s="201"/>
    </row>
    <row r="1267" ht="20.1" hidden="1" customHeight="1" spans="1:5">
      <c r="A1267" s="201" t="s">
        <v>1063</v>
      </c>
      <c r="B1267" s="206"/>
      <c r="C1267" s="206"/>
      <c r="D1267" s="203" t="str">
        <f t="shared" si="19"/>
        <v/>
      </c>
      <c r="E1267" s="201"/>
    </row>
    <row r="1268" ht="20.1" hidden="1" customHeight="1" spans="1:5">
      <c r="A1268" s="201" t="s">
        <v>1064</v>
      </c>
      <c r="B1268" s="206"/>
      <c r="C1268" s="206"/>
      <c r="D1268" s="203" t="str">
        <f t="shared" si="19"/>
        <v/>
      </c>
      <c r="E1268" s="201"/>
    </row>
    <row r="1269" ht="20.1" hidden="1" customHeight="1" spans="1:5">
      <c r="A1269" s="201" t="s">
        <v>1065</v>
      </c>
      <c r="B1269" s="206"/>
      <c r="C1269" s="206"/>
      <c r="D1269" s="203" t="str">
        <f t="shared" si="19"/>
        <v/>
      </c>
      <c r="E1269" s="201"/>
    </row>
    <row r="1270" ht="20.1" hidden="1" customHeight="1" spans="1:5">
      <c r="A1270" s="201" t="s">
        <v>1066</v>
      </c>
      <c r="B1270" s="206"/>
      <c r="C1270" s="206"/>
      <c r="D1270" s="203" t="str">
        <f t="shared" si="19"/>
        <v/>
      </c>
      <c r="E1270" s="201"/>
    </row>
    <row r="1271" ht="20.1" hidden="1" customHeight="1" spans="1:5">
      <c r="A1271" s="201" t="s">
        <v>1067</v>
      </c>
      <c r="B1271" s="206"/>
      <c r="C1271" s="206"/>
      <c r="D1271" s="203" t="str">
        <f t="shared" si="19"/>
        <v/>
      </c>
      <c r="E1271" s="201"/>
    </row>
    <row r="1272" ht="20.1" hidden="1" customHeight="1" spans="1:5">
      <c r="A1272" s="201" t="s">
        <v>1068</v>
      </c>
      <c r="B1272" s="206"/>
      <c r="C1272" s="206"/>
      <c r="D1272" s="203" t="str">
        <f t="shared" si="19"/>
        <v/>
      </c>
      <c r="E1272" s="201"/>
    </row>
    <row r="1273" ht="20.1" hidden="1" customHeight="1" spans="1:5">
      <c r="A1273" s="201" t="s">
        <v>1069</v>
      </c>
      <c r="B1273" s="206"/>
      <c r="C1273" s="206"/>
      <c r="D1273" s="203" t="str">
        <f t="shared" si="19"/>
        <v/>
      </c>
      <c r="E1273" s="201"/>
    </row>
    <row r="1274" ht="20.1" hidden="1" customHeight="1" spans="1:5">
      <c r="A1274" s="201" t="s">
        <v>1070</v>
      </c>
      <c r="B1274" s="206"/>
      <c r="C1274" s="206"/>
      <c r="D1274" s="203" t="str">
        <f t="shared" si="19"/>
        <v/>
      </c>
      <c r="E1274" s="201"/>
    </row>
    <row r="1275" ht="20.1" hidden="1" customHeight="1" spans="1:5">
      <c r="A1275" s="201" t="s">
        <v>720</v>
      </c>
      <c r="B1275" s="206"/>
      <c r="C1275" s="206"/>
      <c r="D1275" s="203" t="str">
        <f t="shared" si="19"/>
        <v/>
      </c>
      <c r="E1275" s="201"/>
    </row>
    <row r="1276" ht="20.1" hidden="1" customHeight="1" spans="1:5">
      <c r="A1276" s="201" t="s">
        <v>1071</v>
      </c>
      <c r="B1276" s="206"/>
      <c r="C1276" s="206"/>
      <c r="D1276" s="203" t="str">
        <f t="shared" si="19"/>
        <v/>
      </c>
      <c r="E1276" s="201"/>
    </row>
    <row r="1277" ht="20.1" hidden="1" customHeight="1" spans="1:5">
      <c r="A1277" s="201" t="s">
        <v>1072</v>
      </c>
      <c r="B1277" s="205">
        <f>SUM(B1278:B1281)</f>
        <v>0</v>
      </c>
      <c r="C1277" s="205">
        <f>SUM(C1278:C1281)</f>
        <v>0</v>
      </c>
      <c r="D1277" s="203" t="str">
        <f t="shared" si="19"/>
        <v/>
      </c>
      <c r="E1277" s="201"/>
    </row>
    <row r="1278" ht="20.1" hidden="1" customHeight="1" spans="1:5">
      <c r="A1278" s="201" t="s">
        <v>1073</v>
      </c>
      <c r="B1278" s="206"/>
      <c r="C1278" s="206"/>
      <c r="D1278" s="203" t="str">
        <f t="shared" si="19"/>
        <v/>
      </c>
      <c r="E1278" s="201"/>
    </row>
    <row r="1279" ht="20.1" hidden="1" customHeight="1" spans="1:5">
      <c r="A1279" s="201" t="s">
        <v>1074</v>
      </c>
      <c r="B1279" s="206"/>
      <c r="C1279" s="206"/>
      <c r="D1279" s="203" t="str">
        <f t="shared" si="19"/>
        <v/>
      </c>
      <c r="E1279" s="201"/>
    </row>
    <row r="1280" ht="20.1" hidden="1" customHeight="1" spans="1:5">
      <c r="A1280" s="201" t="s">
        <v>1075</v>
      </c>
      <c r="B1280" s="206"/>
      <c r="C1280" s="206"/>
      <c r="D1280" s="203" t="str">
        <f t="shared" si="19"/>
        <v/>
      </c>
      <c r="E1280" s="201"/>
    </row>
    <row r="1281" ht="20.1" hidden="1" customHeight="1" spans="1:5">
      <c r="A1281" s="201" t="s">
        <v>1076</v>
      </c>
      <c r="B1281" s="206"/>
      <c r="C1281" s="206"/>
      <c r="D1281" s="203" t="str">
        <f t="shared" si="19"/>
        <v/>
      </c>
      <c r="E1281" s="201"/>
    </row>
    <row r="1282" ht="20.1" hidden="1" customHeight="1" spans="1:5">
      <c r="A1282" s="201" t="s">
        <v>1077</v>
      </c>
      <c r="B1282" s="205">
        <f>SUM(B1283:B1287)</f>
        <v>0</v>
      </c>
      <c r="C1282" s="205">
        <f>SUM(C1283:C1287)</f>
        <v>0</v>
      </c>
      <c r="D1282" s="203" t="str">
        <f t="shared" si="19"/>
        <v/>
      </c>
      <c r="E1282" s="201"/>
    </row>
    <row r="1283" ht="20.1" hidden="1" customHeight="1" spans="1:5">
      <c r="A1283" s="201" t="s">
        <v>1078</v>
      </c>
      <c r="B1283" s="206"/>
      <c r="C1283" s="206"/>
      <c r="D1283" s="203" t="str">
        <f t="shared" si="19"/>
        <v/>
      </c>
      <c r="E1283" s="201"/>
    </row>
    <row r="1284" ht="20.1" hidden="1" customHeight="1" spans="1:5">
      <c r="A1284" s="201" t="s">
        <v>1079</v>
      </c>
      <c r="B1284" s="206"/>
      <c r="C1284" s="206"/>
      <c r="D1284" s="203" t="str">
        <f t="shared" si="19"/>
        <v/>
      </c>
      <c r="E1284" s="201"/>
    </row>
    <row r="1285" ht="20.1" hidden="1" customHeight="1" spans="1:5">
      <c r="A1285" s="201" t="s">
        <v>1080</v>
      </c>
      <c r="B1285" s="206"/>
      <c r="C1285" s="206"/>
      <c r="D1285" s="203" t="str">
        <f t="shared" si="19"/>
        <v/>
      </c>
      <c r="E1285" s="201"/>
    </row>
    <row r="1286" ht="20.1" hidden="1" customHeight="1" spans="1:5">
      <c r="A1286" s="201" t="s">
        <v>1081</v>
      </c>
      <c r="B1286" s="206"/>
      <c r="C1286" s="206"/>
      <c r="D1286" s="203" t="str">
        <f t="shared" si="19"/>
        <v/>
      </c>
      <c r="E1286" s="201"/>
    </row>
    <row r="1287" ht="20.1" hidden="1" customHeight="1" spans="1:5">
      <c r="A1287" s="201" t="s">
        <v>1082</v>
      </c>
      <c r="B1287" s="206"/>
      <c r="C1287" s="206"/>
      <c r="D1287" s="203" t="str">
        <f t="shared" ref="D1287:D1314" si="20">IF(B1287=0,"",ROUND(C1287/B1287*100,1))</f>
        <v/>
      </c>
      <c r="E1287" s="201"/>
    </row>
    <row r="1288" ht="20.1" hidden="1" customHeight="1" spans="1:5">
      <c r="A1288" s="201" t="s">
        <v>1083</v>
      </c>
      <c r="B1288" s="205">
        <f>SUM(B1289:B1299)</f>
        <v>0</v>
      </c>
      <c r="C1288" s="205">
        <f>SUM(C1289:C1299)</f>
        <v>0</v>
      </c>
      <c r="D1288" s="203" t="str">
        <f t="shared" si="20"/>
        <v/>
      </c>
      <c r="E1288" s="201"/>
    </row>
    <row r="1289" ht="20.1" hidden="1" customHeight="1" spans="1:5">
      <c r="A1289" s="201" t="s">
        <v>1084</v>
      </c>
      <c r="B1289" s="206"/>
      <c r="C1289" s="206"/>
      <c r="D1289" s="203" t="str">
        <f t="shared" si="20"/>
        <v/>
      </c>
      <c r="E1289" s="201"/>
    </row>
    <row r="1290" ht="20.1" hidden="1" customHeight="1" spans="1:5">
      <c r="A1290" s="201" t="s">
        <v>1085</v>
      </c>
      <c r="B1290" s="206"/>
      <c r="C1290" s="206"/>
      <c r="D1290" s="203" t="str">
        <f t="shared" si="20"/>
        <v/>
      </c>
      <c r="E1290" s="201"/>
    </row>
    <row r="1291" ht="20.1" hidden="1" customHeight="1" spans="1:5">
      <c r="A1291" s="201" t="s">
        <v>1086</v>
      </c>
      <c r="B1291" s="206"/>
      <c r="C1291" s="206"/>
      <c r="D1291" s="203" t="str">
        <f t="shared" si="20"/>
        <v/>
      </c>
      <c r="E1291" s="201"/>
    </row>
    <row r="1292" ht="20.1" hidden="1" customHeight="1" spans="1:5">
      <c r="A1292" s="201" t="s">
        <v>1087</v>
      </c>
      <c r="B1292" s="206"/>
      <c r="C1292" s="206"/>
      <c r="D1292" s="203" t="str">
        <f t="shared" si="20"/>
        <v/>
      </c>
      <c r="E1292" s="201"/>
    </row>
    <row r="1293" ht="20.1" hidden="1" customHeight="1" spans="1:5">
      <c r="A1293" s="201" t="s">
        <v>1088</v>
      </c>
      <c r="B1293" s="206"/>
      <c r="C1293" s="206"/>
      <c r="D1293" s="203" t="str">
        <f t="shared" si="20"/>
        <v/>
      </c>
      <c r="E1293" s="201"/>
    </row>
    <row r="1294" ht="20.1" hidden="1" customHeight="1" spans="1:5">
      <c r="A1294" s="201" t="s">
        <v>1089</v>
      </c>
      <c r="B1294" s="206"/>
      <c r="C1294" s="206"/>
      <c r="D1294" s="203" t="str">
        <f t="shared" si="20"/>
        <v/>
      </c>
      <c r="E1294" s="201"/>
    </row>
    <row r="1295" ht="20.1" hidden="1" customHeight="1" spans="1:5">
      <c r="A1295" s="201" t="s">
        <v>1090</v>
      </c>
      <c r="B1295" s="206"/>
      <c r="C1295" s="206"/>
      <c r="D1295" s="203" t="str">
        <f t="shared" si="20"/>
        <v/>
      </c>
      <c r="E1295" s="201"/>
    </row>
    <row r="1296" ht="20.1" hidden="1" customHeight="1" spans="1:5">
      <c r="A1296" s="201" t="s">
        <v>1091</v>
      </c>
      <c r="B1296" s="206"/>
      <c r="C1296" s="206"/>
      <c r="D1296" s="203" t="str">
        <f t="shared" si="20"/>
        <v/>
      </c>
      <c r="E1296" s="201"/>
    </row>
    <row r="1297" ht="20.1" hidden="1" customHeight="1" spans="1:5">
      <c r="A1297" s="201" t="s">
        <v>1092</v>
      </c>
      <c r="B1297" s="206"/>
      <c r="C1297" s="206"/>
      <c r="D1297" s="203" t="str">
        <f t="shared" si="20"/>
        <v/>
      </c>
      <c r="E1297" s="201"/>
    </row>
    <row r="1298" ht="20.1" hidden="1" customHeight="1" spans="1:5">
      <c r="A1298" s="201" t="s">
        <v>1093</v>
      </c>
      <c r="B1298" s="206"/>
      <c r="C1298" s="206"/>
      <c r="D1298" s="203" t="str">
        <f t="shared" si="20"/>
        <v/>
      </c>
      <c r="E1298" s="201"/>
    </row>
    <row r="1299" ht="20.1" hidden="1" customHeight="1" spans="1:5">
      <c r="A1299" s="201" t="s">
        <v>1094</v>
      </c>
      <c r="B1299" s="206"/>
      <c r="C1299" s="206"/>
      <c r="D1299" s="203" t="str">
        <f t="shared" si="20"/>
        <v/>
      </c>
      <c r="E1299" s="201"/>
    </row>
    <row r="1300" ht="20.1" customHeight="1" spans="1:5">
      <c r="A1300" s="201" t="s">
        <v>1095</v>
      </c>
      <c r="B1300" s="206"/>
      <c r="C1300" s="206">
        <v>1000</v>
      </c>
      <c r="D1300" s="203" t="str">
        <f t="shared" si="20"/>
        <v/>
      </c>
      <c r="E1300" s="201"/>
    </row>
    <row r="1301" ht="20.1" customHeight="1" spans="1:5">
      <c r="A1301" s="201" t="s">
        <v>1096</v>
      </c>
      <c r="B1301" s="205">
        <f>SUM(B1302)</f>
        <v>69</v>
      </c>
      <c r="C1301" s="205">
        <f>SUM(C1302)</f>
        <v>1460</v>
      </c>
      <c r="D1301" s="203">
        <f t="shared" si="20"/>
        <v>2115.9</v>
      </c>
      <c r="E1301" s="201"/>
    </row>
    <row r="1302" ht="20.1" customHeight="1" spans="1:5">
      <c r="A1302" s="201" t="s">
        <v>1097</v>
      </c>
      <c r="B1302" s="205">
        <f>SUM(B1303:B1306)</f>
        <v>69</v>
      </c>
      <c r="C1302" s="205">
        <f>SUM(C1303:C1306)</f>
        <v>1460</v>
      </c>
      <c r="D1302" s="203">
        <f t="shared" si="20"/>
        <v>2115.9</v>
      </c>
      <c r="E1302" s="201"/>
    </row>
    <row r="1303" ht="20.1" customHeight="1" spans="1:5">
      <c r="A1303" s="201" t="s">
        <v>1098</v>
      </c>
      <c r="B1303" s="209">
        <v>69</v>
      </c>
      <c r="C1303" s="206">
        <v>1460</v>
      </c>
      <c r="D1303" s="203">
        <f t="shared" si="20"/>
        <v>2115.9</v>
      </c>
      <c r="E1303" s="201"/>
    </row>
    <row r="1304" ht="20.1" customHeight="1" spans="1:5">
      <c r="A1304" s="201" t="s">
        <v>1099</v>
      </c>
      <c r="B1304" s="206"/>
      <c r="C1304" s="206"/>
      <c r="D1304" s="203" t="str">
        <f t="shared" si="20"/>
        <v/>
      </c>
      <c r="E1304" s="201"/>
    </row>
    <row r="1305" ht="20.1" customHeight="1" spans="1:5">
      <c r="A1305" s="201" t="s">
        <v>1100</v>
      </c>
      <c r="B1305" s="206"/>
      <c r="C1305" s="206"/>
      <c r="D1305" s="203" t="str">
        <f t="shared" si="20"/>
        <v/>
      </c>
      <c r="E1305" s="201"/>
    </row>
    <row r="1306" ht="20.1" customHeight="1" spans="1:5">
      <c r="A1306" s="201" t="s">
        <v>1101</v>
      </c>
      <c r="B1306" s="206"/>
      <c r="C1306" s="206"/>
      <c r="D1306" s="203" t="str">
        <f t="shared" si="20"/>
        <v/>
      </c>
      <c r="E1306" s="201"/>
    </row>
    <row r="1307" s="193" customFormat="1" ht="20.1" customHeight="1" spans="1:5">
      <c r="A1307" s="201" t="s">
        <v>1102</v>
      </c>
      <c r="B1307" s="205">
        <f>SUM(B1308)</f>
        <v>0</v>
      </c>
      <c r="C1307" s="205">
        <f>SUM(C1308)</f>
        <v>0</v>
      </c>
      <c r="D1307" s="203" t="str">
        <f t="shared" si="20"/>
        <v/>
      </c>
      <c r="E1307" s="212"/>
    </row>
    <row r="1308" s="193" customFormat="1" ht="20.1" customHeight="1" spans="1:5">
      <c r="A1308" s="201" t="s">
        <v>1103</v>
      </c>
      <c r="B1308" s="206"/>
      <c r="C1308" s="206"/>
      <c r="D1308" s="203" t="str">
        <f t="shared" si="20"/>
        <v/>
      </c>
      <c r="E1308" s="212"/>
    </row>
    <row r="1309" ht="20.1" customHeight="1" spans="1:5">
      <c r="A1309" s="201" t="s">
        <v>1104</v>
      </c>
      <c r="B1309" s="205">
        <f>SUM(B1310:B1311)</f>
        <v>97</v>
      </c>
      <c r="C1309" s="205">
        <f>SUM(C1310:C1311)</f>
        <v>4500</v>
      </c>
      <c r="D1309" s="203">
        <f t="shared" si="20"/>
        <v>4639.2</v>
      </c>
      <c r="E1309" s="201"/>
    </row>
    <row r="1310" ht="20.1" customHeight="1" spans="1:5">
      <c r="A1310" s="201" t="s">
        <v>1105</v>
      </c>
      <c r="B1310" s="206"/>
      <c r="C1310" s="206"/>
      <c r="D1310" s="203" t="str">
        <f t="shared" si="20"/>
        <v/>
      </c>
      <c r="E1310" s="201"/>
    </row>
    <row r="1311" ht="20.1" customHeight="1" spans="1:5">
      <c r="A1311" s="201" t="s">
        <v>1106</v>
      </c>
      <c r="B1311" s="206">
        <v>97</v>
      </c>
      <c r="C1311" s="206">
        <v>4500</v>
      </c>
      <c r="D1311" s="203">
        <f t="shared" si="20"/>
        <v>4639.2</v>
      </c>
      <c r="E1311" s="201"/>
    </row>
    <row r="1312" ht="20.1" customHeight="1" spans="1:5">
      <c r="A1312" s="201"/>
      <c r="B1312" s="206"/>
      <c r="C1312" s="206"/>
      <c r="D1312" s="203" t="str">
        <f t="shared" si="20"/>
        <v/>
      </c>
      <c r="E1312" s="201"/>
    </row>
    <row r="1313" ht="20.1" customHeight="1" spans="1:5">
      <c r="A1313" s="201"/>
      <c r="B1313" s="206"/>
      <c r="C1313" s="206"/>
      <c r="D1313" s="203" t="str">
        <f t="shared" si="20"/>
        <v/>
      </c>
      <c r="E1313" s="201"/>
    </row>
    <row r="1314" ht="20.1" customHeight="1" spans="1:5">
      <c r="A1314" s="158" t="s">
        <v>1107</v>
      </c>
      <c r="B1314" s="202">
        <f>SUM(B1309,B1307,B1301,B1300,B1247,B1229,B1151,B1141,B1126,B1099,B1025,B961,B831,B811,B738,B667,B551,B502,B446,B392,B273,B261,B258,B5,)</f>
        <v>51987</v>
      </c>
      <c r="C1314" s="202">
        <f>SUM(C1309,C1307,C1301,C1300,C1247,C1229,C1151,C1141,C1126,C1099,C1025,C961,C831,C811,C738,C667,C551,C502,C446,C392,C273,C261,C258,C5,)</f>
        <v>61404</v>
      </c>
      <c r="D1314" s="203">
        <f t="shared" si="20"/>
        <v>118.1</v>
      </c>
      <c r="E1314" s="201"/>
    </row>
    <row r="1315" s="127" customFormat="1" ht="20.1" customHeight="1" spans="2:4">
      <c r="B1315" s="197"/>
      <c r="C1315" s="197"/>
      <c r="D1315" s="198"/>
    </row>
    <row r="1316" s="127" customFormat="1" ht="20.1" customHeight="1" spans="2:4">
      <c r="B1316" s="197"/>
      <c r="C1316" s="197"/>
      <c r="D1316" s="198"/>
    </row>
    <row r="1317" s="127" customFormat="1" ht="20.1" customHeight="1" spans="2:4">
      <c r="B1317" s="197"/>
      <c r="C1317" s="197"/>
      <c r="D1317" s="198"/>
    </row>
    <row r="1318" s="127" customFormat="1" ht="20.1" customHeight="1" spans="2:4">
      <c r="B1318" s="197"/>
      <c r="C1318" s="197"/>
      <c r="D1318" s="198"/>
    </row>
    <row r="1319" s="127" customFormat="1" ht="20.1" customHeight="1" spans="2:4">
      <c r="B1319" s="197"/>
      <c r="C1319" s="197"/>
      <c r="D1319" s="198"/>
    </row>
    <row r="1320" s="127" customFormat="1" spans="2:4">
      <c r="B1320" s="197"/>
      <c r="C1320" s="197"/>
      <c r="D1320" s="198"/>
    </row>
    <row r="1321" s="127" customFormat="1" spans="2:4">
      <c r="B1321" s="197"/>
      <c r="C1321" s="197"/>
      <c r="D1321" s="198"/>
    </row>
    <row r="1322" s="127" customFormat="1" spans="2:4">
      <c r="B1322" s="197"/>
      <c r="C1322" s="197"/>
      <c r="D1322" s="198"/>
    </row>
    <row r="1323" s="127" customFormat="1" spans="2:4">
      <c r="B1323" s="197"/>
      <c r="C1323" s="197"/>
      <c r="D1323" s="198"/>
    </row>
    <row r="1324" s="127" customFormat="1" spans="2:4">
      <c r="B1324" s="197"/>
      <c r="C1324" s="197"/>
      <c r="D1324" s="198"/>
    </row>
    <row r="1325" s="127" customFormat="1" spans="2:4">
      <c r="B1325" s="197"/>
      <c r="C1325" s="197"/>
      <c r="D1325" s="198"/>
    </row>
    <row r="1326" s="127" customFormat="1" spans="2:4">
      <c r="B1326" s="197"/>
      <c r="C1326" s="197"/>
      <c r="D1326" s="198"/>
    </row>
    <row r="1327" s="127" customFormat="1" spans="2:4">
      <c r="B1327" s="197"/>
      <c r="C1327" s="197"/>
      <c r="D1327" s="198"/>
    </row>
    <row r="1328" s="127" customFormat="1" spans="2:4">
      <c r="B1328" s="197"/>
      <c r="C1328" s="197"/>
      <c r="D1328" s="198"/>
    </row>
    <row r="1329" s="127" customFormat="1" spans="2:4">
      <c r="B1329" s="197"/>
      <c r="C1329" s="197"/>
      <c r="D1329" s="198"/>
    </row>
    <row r="1330" s="127" customFormat="1" spans="2:4">
      <c r="B1330" s="197"/>
      <c r="C1330" s="197"/>
      <c r="D1330" s="198"/>
    </row>
    <row r="1331" s="127" customFormat="1" spans="2:4">
      <c r="B1331" s="197"/>
      <c r="C1331" s="197"/>
      <c r="D1331" s="198"/>
    </row>
    <row r="1332" s="127" customFormat="1" spans="2:4">
      <c r="B1332" s="197"/>
      <c r="C1332" s="197"/>
      <c r="D1332" s="198"/>
    </row>
    <row r="1333" s="127" customFormat="1" spans="2:4">
      <c r="B1333" s="197"/>
      <c r="C1333" s="197"/>
      <c r="D1333" s="198"/>
    </row>
    <row r="1334" s="127" customFormat="1" spans="2:4">
      <c r="B1334" s="197"/>
      <c r="C1334" s="197"/>
      <c r="D1334" s="198"/>
    </row>
    <row r="1335" s="127" customFormat="1" spans="2:4">
      <c r="B1335" s="197"/>
      <c r="C1335" s="197"/>
      <c r="D1335" s="198"/>
    </row>
    <row r="1336" s="127" customFormat="1" spans="2:4">
      <c r="B1336" s="197"/>
      <c r="C1336" s="197"/>
      <c r="D1336" s="198"/>
    </row>
    <row r="1337" s="127" customFormat="1" spans="2:4">
      <c r="B1337" s="197"/>
      <c r="C1337" s="197"/>
      <c r="D1337" s="198"/>
    </row>
    <row r="1338" s="127" customFormat="1" spans="2:4">
      <c r="B1338" s="197"/>
      <c r="C1338" s="197"/>
      <c r="D1338" s="198"/>
    </row>
    <row r="1339" s="127" customFormat="1" spans="2:4">
      <c r="B1339" s="197"/>
      <c r="C1339" s="197"/>
      <c r="D1339" s="198"/>
    </row>
    <row r="1340" s="127" customFormat="1" spans="2:4">
      <c r="B1340" s="197"/>
      <c r="C1340" s="197"/>
      <c r="D1340" s="198"/>
    </row>
    <row r="1341" s="127" customFormat="1" spans="2:4">
      <c r="B1341" s="197"/>
      <c r="C1341" s="197"/>
      <c r="D1341" s="198"/>
    </row>
    <row r="1342" s="127" customFormat="1" spans="2:4">
      <c r="B1342" s="197"/>
      <c r="C1342" s="197"/>
      <c r="D1342" s="198"/>
    </row>
    <row r="1343" s="127" customFormat="1" spans="2:4">
      <c r="B1343" s="197"/>
      <c r="C1343" s="197"/>
      <c r="D1343" s="198"/>
    </row>
    <row r="1344" s="127" customFormat="1" spans="2:4">
      <c r="B1344" s="197"/>
      <c r="C1344" s="197"/>
      <c r="D1344" s="198"/>
    </row>
    <row r="1345" s="127" customFormat="1" spans="2:4">
      <c r="B1345" s="197"/>
      <c r="C1345" s="197"/>
      <c r="D1345" s="198"/>
    </row>
    <row r="1346" s="127" customFormat="1" spans="2:4">
      <c r="B1346" s="197"/>
      <c r="C1346" s="197"/>
      <c r="D1346" s="198"/>
    </row>
    <row r="1347" s="127" customFormat="1" spans="2:4">
      <c r="B1347" s="197"/>
      <c r="C1347" s="197"/>
      <c r="D1347" s="198"/>
    </row>
    <row r="1348" s="127" customFormat="1" spans="2:4">
      <c r="B1348" s="197"/>
      <c r="C1348" s="197"/>
      <c r="D1348" s="198"/>
    </row>
    <row r="1349" s="127" customFormat="1" spans="2:4">
      <c r="B1349" s="197"/>
      <c r="C1349" s="197"/>
      <c r="D1349" s="198"/>
    </row>
    <row r="1350" s="127" customFormat="1" spans="2:4">
      <c r="B1350" s="197"/>
      <c r="C1350" s="197"/>
      <c r="D1350" s="198"/>
    </row>
    <row r="1351" s="127" customFormat="1" spans="2:4">
      <c r="B1351" s="197"/>
      <c r="C1351" s="197"/>
      <c r="D1351" s="198"/>
    </row>
    <row r="1352" s="127" customFormat="1" spans="2:4">
      <c r="B1352" s="197"/>
      <c r="C1352" s="197"/>
      <c r="D1352" s="198"/>
    </row>
    <row r="1353" s="127" customFormat="1" spans="2:4">
      <c r="B1353" s="197"/>
      <c r="C1353" s="197"/>
      <c r="D1353" s="198"/>
    </row>
    <row r="1354" s="127" customFormat="1" spans="2:4">
      <c r="B1354" s="197"/>
      <c r="C1354" s="197"/>
      <c r="D1354" s="198"/>
    </row>
    <row r="1355" s="127" customFormat="1" spans="2:4">
      <c r="B1355" s="197"/>
      <c r="C1355" s="197"/>
      <c r="D1355" s="198"/>
    </row>
    <row r="1356" s="127" customFormat="1" spans="2:4">
      <c r="B1356" s="197"/>
      <c r="C1356" s="197"/>
      <c r="D1356" s="198"/>
    </row>
    <row r="1357" s="127" customFormat="1" spans="2:4">
      <c r="B1357" s="197"/>
      <c r="C1357" s="197"/>
      <c r="D1357" s="198"/>
    </row>
    <row r="1358" s="127" customFormat="1" spans="2:4">
      <c r="B1358" s="197"/>
      <c r="C1358" s="197"/>
      <c r="D1358" s="198"/>
    </row>
    <row r="1359" s="127" customFormat="1" spans="2:4">
      <c r="B1359" s="197"/>
      <c r="C1359" s="197"/>
      <c r="D1359" s="198"/>
    </row>
    <row r="1360" s="127" customFormat="1" spans="2:4">
      <c r="B1360" s="197"/>
      <c r="C1360" s="197"/>
      <c r="D1360" s="198"/>
    </row>
    <row r="1361" s="127" customFormat="1" spans="2:4">
      <c r="B1361" s="197"/>
      <c r="C1361" s="197"/>
      <c r="D1361" s="198"/>
    </row>
    <row r="1362" s="127" customFormat="1" spans="2:4">
      <c r="B1362" s="197"/>
      <c r="C1362" s="197"/>
      <c r="D1362" s="198"/>
    </row>
    <row r="1363" s="127" customFormat="1" spans="2:4">
      <c r="B1363" s="197"/>
      <c r="C1363" s="197"/>
      <c r="D1363" s="198"/>
    </row>
    <row r="1364" s="127" customFormat="1" spans="2:4">
      <c r="B1364" s="197"/>
      <c r="C1364" s="197"/>
      <c r="D1364" s="198"/>
    </row>
    <row r="1365" s="127" customFormat="1" spans="2:4">
      <c r="B1365" s="197"/>
      <c r="C1365" s="197"/>
      <c r="D1365" s="198"/>
    </row>
    <row r="1366" s="127" customFormat="1" spans="2:4">
      <c r="B1366" s="197"/>
      <c r="C1366" s="197"/>
      <c r="D1366" s="198"/>
    </row>
    <row r="1367" s="127" customFormat="1" spans="2:4">
      <c r="B1367" s="197"/>
      <c r="C1367" s="197"/>
      <c r="D1367" s="198"/>
    </row>
    <row r="1368" s="127" customFormat="1" spans="2:4">
      <c r="B1368" s="197"/>
      <c r="C1368" s="197"/>
      <c r="D1368" s="198"/>
    </row>
    <row r="1369" s="127" customFormat="1" spans="2:4">
      <c r="B1369" s="197"/>
      <c r="C1369" s="197"/>
      <c r="D1369" s="198"/>
    </row>
    <row r="1370" s="127" customFormat="1" spans="2:4">
      <c r="B1370" s="197"/>
      <c r="C1370" s="197"/>
      <c r="D1370" s="198"/>
    </row>
    <row r="1371" s="127" customFormat="1" spans="2:4">
      <c r="B1371" s="197"/>
      <c r="C1371" s="197"/>
      <c r="D1371" s="198"/>
    </row>
  </sheetData>
  <protectedRanges>
    <protectedRange sqref="E5:E1314" name="区域20" securityDescriptor=""/>
    <protectedRange sqref="B1231:C1238 B1240:C1242 B1244:C1246 B1249:C1262 B1264:C1276 B1278:C1281 B1283:C1287 B1289:C1300 B1303:C1306 B1308:C1308 B1310:C1311" name="区域19" securityDescriptor=""/>
    <protectedRange sqref="B1101:C1109 B1111:C1116 B1118:C1122 B1124:C1125 B1128:C1133 B1135:C1140 B1142:C1150 B1153:C1171 B1173:C1190 B1192:C1199 B1201:C1212 B1214:C1228" name="区域18" securityDescriptor=""/>
    <protectedRange sqref="B963:C984 B986:C994 B996:C1004 B1006:C1009 B1011:C1016 B1018:C1021 B1023:C1024 B1027:C1035 B1037:C1051 B1053:C1056 B1058:C1070 B1072:C1078 B1080:C1084 B1086:C1091 B1093:C1098" name="区域17" securityDescriptor=""/>
    <protectedRange sqref="B833:C856 B858:C884 B886:C911 B913:C922 B924:C933 B935:C939 B941:C946 B948:C953 B955:C957 B959:C960" name="区域16" securityDescriptor=""/>
    <protectedRange sqref="B669:C672 B674:C685 B687:C689 B691:C701 B703:C704 B706:C708 B710:C718 B720:C723 B725:C729 B731:C733 B735:C737 B740:C747 B749:C751 B753:C759 B761:C765 B767:C772 B774:C778 B780:C781 B783:C786 B788:C794 B796:C810 B813:C824 B826:C830" name="区域15" securityDescriptor=""/>
    <protectedRange sqref="B589:C591 B593:C601 B603:C609 B611:C615 B617:C622 B624:C631 B633:C636 B638:C641 B643:C644 B646:C647 B649:C650 B652:C653 B655:C656 B658:C660 B662:C666" name="区域14" securityDescriptor=""/>
    <protectedRange sqref="B484:C489 B491:C493 B495:C496 B498:C501 B504:C516 B518:C524 B526:C535 B537:C546 B548:C550 B553:C565 B567:C576 B578:C578 B580:C587" name="区域13" securityDescriptor=""/>
    <protectedRange sqref="B421:C423 B425:C427 B429:C431 B433:C437 B439:C445 B448:C451 B453:C460 B462:C466 B468:C472 B474:C477 B479:C482" name="区域12" securityDescriptor=""/>
    <protectedRange sqref="B479:C482 B484:C489 B491:C493 B495:C496 B498:C501 B504:C516 B518:C524 B526:C535 B537:C546 B548:C550" name="区域11" securityDescriptor=""/>
    <protectedRange sqref="B421:C423 B425:C427 B429:C431 B433:C437 B439:C445 B448:C451 B453:C460 B462:C466 B468:C472 B474:C477" name="区域10" securityDescriptor=""/>
    <protectedRange sqref="B383:C391 B394:C397 B399:C406 B408:C413 B415:C419" name="区域9" securityDescriptor=""/>
    <protectedRange sqref="B335:C347 B349:C356 B358:C365 B367:C373 B375:C381" name="区域8" securityDescriptor=""/>
    <protectedRange sqref="B275:C283 B285:C305 B307:C312 B314:C324 B326:C333" name="区域7" securityDescriptor=""/>
    <protectedRange sqref="B244:C248 B250:C254 B256:C257 B259:C260 B263:C272" name="区域6" securityDescriptor=""/>
    <protectedRange sqref="B211:C217 B219:C224 B226:C230 B232:C236 B238:C242" name="区域5" securityDescriptor=""/>
    <protectedRange sqref="B175:C180 B182:C187 B189:C196 B198:C202 B204:C209" name="区域4" securityDescriptor=""/>
    <protectedRange sqref="B120:C127 B129:C138 B140:C150 B152:C160 B162:C173" name="区域3" securityDescriptor=""/>
    <protectedRange sqref="B63:C72 B74:C84 B86:C93 B95:C103 B105:C118" name="区域2" securityDescriptor=""/>
    <protectedRange sqref="B7:C17 B19:C26 B28:C38 B40:C50 B52:C61" name="区域1" securityDescriptor=""/>
  </protectedRanges>
  <mergeCells count="1">
    <mergeCell ref="A2:E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4"/>
  <sheetViews>
    <sheetView workbookViewId="0">
      <selection activeCell="A1" sqref="A1"/>
    </sheetView>
  </sheetViews>
  <sheetFormatPr defaultColWidth="9" defaultRowHeight="14.25" outlineLevelCol="7"/>
  <cols>
    <col min="1" max="1" width="29.625" style="168" customWidth="1"/>
    <col min="2" max="2" width="11.5" style="169" customWidth="1"/>
    <col min="3" max="3" width="9.875" style="169" customWidth="1"/>
    <col min="4" max="4" width="14.375" style="169" customWidth="1"/>
    <col min="5" max="5" width="42.375" style="169" customWidth="1"/>
    <col min="6" max="6" width="10.5" style="169" customWidth="1"/>
    <col min="7" max="7" width="9.875" style="169" customWidth="1"/>
    <col min="8" max="8" width="14.375" style="169" customWidth="1"/>
    <col min="9" max="9" width="5.5" style="169" customWidth="1"/>
    <col min="10" max="16384" width="9" style="169"/>
  </cols>
  <sheetData>
    <row r="1" ht="18" customHeight="1" spans="1:1">
      <c r="A1" s="170"/>
    </row>
    <row r="2" s="166" customFormat="1" ht="25.5" spans="1:8">
      <c r="A2" s="171" t="s">
        <v>1108</v>
      </c>
      <c r="B2" s="171"/>
      <c r="C2" s="171"/>
      <c r="D2" s="171"/>
      <c r="E2" s="171"/>
      <c r="F2" s="171"/>
      <c r="G2" s="171"/>
      <c r="H2" s="171"/>
    </row>
    <row r="3" ht="15" customHeight="1" spans="8:8">
      <c r="H3" s="172" t="s">
        <v>1</v>
      </c>
    </row>
    <row r="4" ht="31.5" customHeight="1" spans="1:8">
      <c r="A4" s="173" t="s">
        <v>1109</v>
      </c>
      <c r="B4" s="174" t="s">
        <v>3</v>
      </c>
      <c r="C4" s="175" t="s">
        <v>4</v>
      </c>
      <c r="D4" s="174" t="s">
        <v>5</v>
      </c>
      <c r="E4" s="176" t="s">
        <v>2</v>
      </c>
      <c r="F4" s="174" t="s">
        <v>3</v>
      </c>
      <c r="G4" s="175" t="s">
        <v>4</v>
      </c>
      <c r="H4" s="174" t="s">
        <v>5</v>
      </c>
    </row>
    <row r="5" ht="19.5" customHeight="1" spans="1:8">
      <c r="A5" s="177" t="s">
        <v>88</v>
      </c>
      <c r="B5" s="178">
        <f>SUM(B6,B18,B27,F12,F24,B35,B46,B58,F40,F50,B65,B74,B85,F70,F80,B93,B100,B107,F89,F95,F102,F110,B117,B123,B129,B135,F114,F120)</f>
        <v>4256</v>
      </c>
      <c r="C5" s="178">
        <f>SUM(C6,C18,C27,G12,G24,C35,C46,C58,G40,G50,C65,C74,C85,G70,G80,C93,C100,C107,G89,G95,G102,G110,C117,C123,C129,C135,G114,G120)</f>
        <v>12704</v>
      </c>
      <c r="D5" s="179">
        <f t="shared" ref="D5:D68" si="0">IF(B5=0,"",ROUND(C5/B5*100,1))</f>
        <v>298.5</v>
      </c>
      <c r="E5" s="180" t="s">
        <v>108</v>
      </c>
      <c r="F5" s="179"/>
      <c r="G5" s="179"/>
      <c r="H5" s="179" t="str">
        <f t="shared" ref="H5:H68" si="1">IF(F5=0,"",ROUND(G5/F5*100,1))</f>
        <v/>
      </c>
    </row>
    <row r="6" ht="19.5" customHeight="1" spans="1:8">
      <c r="A6" s="181" t="s">
        <v>89</v>
      </c>
      <c r="B6" s="179">
        <f>SUM(B7:B17)</f>
        <v>0</v>
      </c>
      <c r="C6" s="179">
        <f>SUM(C7:C17)</f>
        <v>0</v>
      </c>
      <c r="D6" s="179" t="str">
        <f t="shared" si="0"/>
        <v/>
      </c>
      <c r="E6" s="182" t="s">
        <v>109</v>
      </c>
      <c r="F6" s="179"/>
      <c r="G6" s="179"/>
      <c r="H6" s="179" t="str">
        <f t="shared" si="1"/>
        <v/>
      </c>
    </row>
    <row r="7" ht="19.5" hidden="1" customHeight="1" spans="1:8">
      <c r="A7" s="181" t="s">
        <v>90</v>
      </c>
      <c r="B7" s="179"/>
      <c r="C7" s="179"/>
      <c r="D7" s="179" t="str">
        <f t="shared" si="0"/>
        <v/>
      </c>
      <c r="E7" s="182" t="s">
        <v>110</v>
      </c>
      <c r="F7" s="179"/>
      <c r="G7" s="179"/>
      <c r="H7" s="179" t="str">
        <f t="shared" si="1"/>
        <v/>
      </c>
    </row>
    <row r="8" ht="19.5" customHeight="1" spans="1:8">
      <c r="A8" s="181" t="s">
        <v>91</v>
      </c>
      <c r="B8" s="179"/>
      <c r="C8" s="179"/>
      <c r="D8" s="179" t="str">
        <f t="shared" si="0"/>
        <v/>
      </c>
      <c r="E8" s="182" t="s">
        <v>111</v>
      </c>
      <c r="F8" s="179">
        <v>148</v>
      </c>
      <c r="G8" s="179">
        <v>141</v>
      </c>
      <c r="H8" s="179">
        <f t="shared" si="1"/>
        <v>95.3</v>
      </c>
    </row>
    <row r="9" ht="19.5" hidden="1" customHeight="1" spans="1:8">
      <c r="A9" s="183" t="s">
        <v>92</v>
      </c>
      <c r="B9" s="179"/>
      <c r="C9" s="179"/>
      <c r="D9" s="179" t="str">
        <f t="shared" si="0"/>
        <v/>
      </c>
      <c r="E9" s="180" t="s">
        <v>112</v>
      </c>
      <c r="F9" s="179"/>
      <c r="G9" s="179"/>
      <c r="H9" s="179" t="str">
        <f t="shared" si="1"/>
        <v/>
      </c>
    </row>
    <row r="10" ht="19.5" hidden="1" customHeight="1" spans="1:8">
      <c r="A10" s="183" t="s">
        <v>93</v>
      </c>
      <c r="B10" s="179"/>
      <c r="C10" s="179"/>
      <c r="D10" s="179" t="str">
        <f t="shared" si="0"/>
        <v/>
      </c>
      <c r="E10" s="180" t="s">
        <v>99</v>
      </c>
      <c r="F10" s="179"/>
      <c r="G10" s="179"/>
      <c r="H10" s="179" t="str">
        <f t="shared" si="1"/>
        <v/>
      </c>
    </row>
    <row r="11" ht="19.5" hidden="1" customHeight="1" spans="1:8">
      <c r="A11" s="183" t="s">
        <v>94</v>
      </c>
      <c r="B11" s="179"/>
      <c r="C11" s="179"/>
      <c r="D11" s="179" t="str">
        <f t="shared" si="0"/>
        <v/>
      </c>
      <c r="E11" s="180" t="s">
        <v>113</v>
      </c>
      <c r="F11" s="179"/>
      <c r="G11" s="179"/>
      <c r="H11" s="179" t="str">
        <f t="shared" si="1"/>
        <v/>
      </c>
    </row>
    <row r="12" ht="19.5" customHeight="1" spans="1:8">
      <c r="A12" s="177" t="s">
        <v>95</v>
      </c>
      <c r="B12" s="179"/>
      <c r="C12" s="179"/>
      <c r="D12" s="179" t="str">
        <f t="shared" si="0"/>
        <v/>
      </c>
      <c r="E12" s="182" t="s">
        <v>114</v>
      </c>
      <c r="F12" s="179">
        <f>SUM(F13:F23)</f>
        <v>428</v>
      </c>
      <c r="G12" s="179">
        <f>SUM(G13:G23)</f>
        <v>2367</v>
      </c>
      <c r="H12" s="179">
        <f t="shared" si="1"/>
        <v>553</v>
      </c>
    </row>
    <row r="13" ht="19.5" customHeight="1" spans="1:8">
      <c r="A13" s="177" t="s">
        <v>96</v>
      </c>
      <c r="B13" s="179"/>
      <c r="C13" s="179"/>
      <c r="D13" s="179" t="str">
        <f t="shared" si="0"/>
        <v/>
      </c>
      <c r="E13" s="182" t="s">
        <v>90</v>
      </c>
      <c r="F13" s="179">
        <v>428</v>
      </c>
      <c r="G13" s="179">
        <v>2367</v>
      </c>
      <c r="H13" s="179">
        <f t="shared" si="1"/>
        <v>553</v>
      </c>
    </row>
    <row r="14" ht="19.5" hidden="1" customHeight="1" spans="1:8">
      <c r="A14" s="177" t="s">
        <v>97</v>
      </c>
      <c r="B14" s="179"/>
      <c r="C14" s="179"/>
      <c r="D14" s="179" t="str">
        <f t="shared" si="0"/>
        <v/>
      </c>
      <c r="E14" s="182" t="s">
        <v>91</v>
      </c>
      <c r="F14" s="179"/>
      <c r="G14" s="179"/>
      <c r="H14" s="179" t="str">
        <f t="shared" si="1"/>
        <v/>
      </c>
    </row>
    <row r="15" ht="19.5" hidden="1" customHeight="1" spans="1:8">
      <c r="A15" s="177" t="s">
        <v>98</v>
      </c>
      <c r="B15" s="179"/>
      <c r="C15" s="179"/>
      <c r="D15" s="179" t="str">
        <f t="shared" si="0"/>
        <v/>
      </c>
      <c r="E15" s="180" t="s">
        <v>92</v>
      </c>
      <c r="F15" s="179"/>
      <c r="G15" s="179"/>
      <c r="H15" s="179" t="str">
        <f t="shared" si="1"/>
        <v/>
      </c>
    </row>
    <row r="16" ht="19.5" hidden="1" customHeight="1" spans="1:8">
      <c r="A16" s="177" t="s">
        <v>99</v>
      </c>
      <c r="B16" s="179"/>
      <c r="C16" s="179"/>
      <c r="D16" s="179" t="str">
        <f t="shared" si="0"/>
        <v/>
      </c>
      <c r="E16" s="180" t="s">
        <v>115</v>
      </c>
      <c r="F16" s="179"/>
      <c r="G16" s="179"/>
      <c r="H16" s="179" t="str">
        <f t="shared" si="1"/>
        <v/>
      </c>
    </row>
    <row r="17" ht="19.5" hidden="1" customHeight="1" spans="1:8">
      <c r="A17" s="177" t="s">
        <v>100</v>
      </c>
      <c r="B17" s="179"/>
      <c r="C17" s="179"/>
      <c r="D17" s="179" t="str">
        <f t="shared" si="0"/>
        <v/>
      </c>
      <c r="E17" s="180" t="s">
        <v>116</v>
      </c>
      <c r="F17" s="179"/>
      <c r="G17" s="179"/>
      <c r="H17" s="179" t="str">
        <f t="shared" si="1"/>
        <v/>
      </c>
    </row>
    <row r="18" ht="19.5" hidden="1" customHeight="1" spans="1:8">
      <c r="A18" s="181" t="s">
        <v>101</v>
      </c>
      <c r="B18" s="179">
        <f>SUM(B19:B26)</f>
        <v>0</v>
      </c>
      <c r="C18" s="179">
        <f>SUM(C19:C26)</f>
        <v>0</v>
      </c>
      <c r="D18" s="179" t="str">
        <f t="shared" si="0"/>
        <v/>
      </c>
      <c r="E18" s="182" t="s">
        <v>117</v>
      </c>
      <c r="F18" s="179"/>
      <c r="G18" s="179"/>
      <c r="H18" s="179" t="str">
        <f t="shared" si="1"/>
        <v/>
      </c>
    </row>
    <row r="19" ht="19.5" hidden="1" customHeight="1" spans="1:8">
      <c r="A19" s="181" t="s">
        <v>90</v>
      </c>
      <c r="B19" s="179"/>
      <c r="C19" s="179"/>
      <c r="D19" s="179" t="str">
        <f t="shared" si="0"/>
        <v/>
      </c>
      <c r="E19" s="182" t="s">
        <v>118</v>
      </c>
      <c r="F19" s="179"/>
      <c r="G19" s="179"/>
      <c r="H19" s="179" t="str">
        <f t="shared" si="1"/>
        <v/>
      </c>
    </row>
    <row r="20" ht="19.5" hidden="1" customHeight="1" spans="1:8">
      <c r="A20" s="181" t="s">
        <v>91</v>
      </c>
      <c r="B20" s="179"/>
      <c r="C20" s="179"/>
      <c r="D20" s="179" t="str">
        <f t="shared" si="0"/>
        <v/>
      </c>
      <c r="E20" s="182" t="s">
        <v>119</v>
      </c>
      <c r="F20" s="179"/>
      <c r="G20" s="179"/>
      <c r="H20" s="179" t="str">
        <f t="shared" si="1"/>
        <v/>
      </c>
    </row>
    <row r="21" ht="19.5" hidden="1" customHeight="1" spans="1:8">
      <c r="A21" s="183" t="s">
        <v>92</v>
      </c>
      <c r="B21" s="179"/>
      <c r="C21" s="179"/>
      <c r="D21" s="179" t="str">
        <f t="shared" si="0"/>
        <v/>
      </c>
      <c r="E21" s="182" t="s">
        <v>120</v>
      </c>
      <c r="F21" s="179"/>
      <c r="G21" s="179"/>
      <c r="H21" s="179" t="str">
        <f t="shared" si="1"/>
        <v/>
      </c>
    </row>
    <row r="22" ht="19.5" hidden="1" customHeight="1" spans="1:8">
      <c r="A22" s="183" t="s">
        <v>102</v>
      </c>
      <c r="B22" s="179"/>
      <c r="C22" s="179"/>
      <c r="D22" s="179" t="str">
        <f t="shared" si="0"/>
        <v/>
      </c>
      <c r="E22" s="182" t="s">
        <v>99</v>
      </c>
      <c r="F22" s="179"/>
      <c r="G22" s="179"/>
      <c r="H22" s="179" t="str">
        <f t="shared" si="1"/>
        <v/>
      </c>
    </row>
    <row r="23" ht="19.5" hidden="1" customHeight="1" spans="1:8">
      <c r="A23" s="183" t="s">
        <v>103</v>
      </c>
      <c r="B23" s="179"/>
      <c r="C23" s="179"/>
      <c r="D23" s="179" t="str">
        <f t="shared" si="0"/>
        <v/>
      </c>
      <c r="E23" s="180" t="s">
        <v>121</v>
      </c>
      <c r="F23" s="179"/>
      <c r="G23" s="179"/>
      <c r="H23" s="179" t="str">
        <f t="shared" si="1"/>
        <v/>
      </c>
    </row>
    <row r="24" ht="19.5" customHeight="1" spans="1:8">
      <c r="A24" s="183" t="s">
        <v>104</v>
      </c>
      <c r="B24" s="179"/>
      <c r="C24" s="179"/>
      <c r="D24" s="179" t="str">
        <f t="shared" si="0"/>
        <v/>
      </c>
      <c r="E24" s="180" t="s">
        <v>122</v>
      </c>
      <c r="F24" s="179">
        <f>SUM(F25:F31)+SUM(B32:B34)</f>
        <v>166</v>
      </c>
      <c r="G24" s="179">
        <f>SUM(G25:G31)+SUM(C32:C34)</f>
        <v>194</v>
      </c>
      <c r="H24" s="179">
        <f t="shared" si="1"/>
        <v>116.9</v>
      </c>
    </row>
    <row r="25" ht="19.5" customHeight="1" spans="1:8">
      <c r="A25" s="183" t="s">
        <v>99</v>
      </c>
      <c r="B25" s="179"/>
      <c r="C25" s="179"/>
      <c r="D25" s="179" t="str">
        <f t="shared" si="0"/>
        <v/>
      </c>
      <c r="E25" s="180" t="s">
        <v>90</v>
      </c>
      <c r="F25" s="179">
        <v>70</v>
      </c>
      <c r="G25" s="179">
        <v>98</v>
      </c>
      <c r="H25" s="179">
        <f t="shared" si="1"/>
        <v>140</v>
      </c>
    </row>
    <row r="26" ht="19.5" customHeight="1" spans="1:8">
      <c r="A26" s="183" t="s">
        <v>105</v>
      </c>
      <c r="B26" s="179"/>
      <c r="C26" s="179"/>
      <c r="D26" s="179" t="str">
        <f t="shared" si="0"/>
        <v/>
      </c>
      <c r="E26" s="179" t="s">
        <v>91</v>
      </c>
      <c r="F26" s="179"/>
      <c r="G26" s="179"/>
      <c r="H26" s="179" t="str">
        <f t="shared" si="1"/>
        <v/>
      </c>
    </row>
    <row r="27" ht="27" customHeight="1" spans="1:8">
      <c r="A27" s="181" t="s">
        <v>106</v>
      </c>
      <c r="B27" s="179">
        <f>SUM(B28:B31)+SUM(F5:F11)</f>
        <v>1865</v>
      </c>
      <c r="C27" s="179">
        <f>SUM(C28:C31)+SUM(G5:G11)</f>
        <v>2301</v>
      </c>
      <c r="D27" s="179">
        <f t="shared" si="0"/>
        <v>123.4</v>
      </c>
      <c r="E27" s="182" t="s">
        <v>92</v>
      </c>
      <c r="F27" s="179"/>
      <c r="G27" s="179"/>
      <c r="H27" s="179" t="str">
        <f t="shared" si="1"/>
        <v/>
      </c>
    </row>
    <row r="28" ht="19.5" customHeight="1" spans="1:8">
      <c r="A28" s="181" t="s">
        <v>90</v>
      </c>
      <c r="B28" s="179">
        <v>1717</v>
      </c>
      <c r="C28" s="179">
        <v>2160</v>
      </c>
      <c r="D28" s="179">
        <f t="shared" si="0"/>
        <v>125.8</v>
      </c>
      <c r="E28" s="182" t="s">
        <v>123</v>
      </c>
      <c r="F28" s="179">
        <v>96</v>
      </c>
      <c r="G28" s="179">
        <v>96</v>
      </c>
      <c r="H28" s="179">
        <f t="shared" si="1"/>
        <v>100</v>
      </c>
    </row>
    <row r="29" ht="19.5" hidden="1" customHeight="1" spans="1:8">
      <c r="A29" s="181" t="s">
        <v>91</v>
      </c>
      <c r="B29" s="179"/>
      <c r="C29" s="179"/>
      <c r="D29" s="179" t="str">
        <f t="shared" si="0"/>
        <v/>
      </c>
      <c r="E29" s="182" t="s">
        <v>124</v>
      </c>
      <c r="F29" s="179"/>
      <c r="G29" s="179"/>
      <c r="H29" s="179" t="str">
        <f t="shared" si="1"/>
        <v/>
      </c>
    </row>
    <row r="30" ht="19.5" hidden="1" customHeight="1" spans="1:8">
      <c r="A30" s="183" t="s">
        <v>92</v>
      </c>
      <c r="B30" s="179"/>
      <c r="C30" s="179"/>
      <c r="D30" s="179" t="str">
        <f t="shared" si="0"/>
        <v/>
      </c>
      <c r="E30" s="180" t="s">
        <v>125</v>
      </c>
      <c r="F30" s="179"/>
      <c r="G30" s="179"/>
      <c r="H30" s="179" t="str">
        <f t="shared" si="1"/>
        <v/>
      </c>
    </row>
    <row r="31" ht="19.5" hidden="1" customHeight="1" spans="1:8">
      <c r="A31" s="183" t="s">
        <v>107</v>
      </c>
      <c r="B31" s="179"/>
      <c r="C31" s="179"/>
      <c r="D31" s="179" t="str">
        <f t="shared" si="0"/>
        <v/>
      </c>
      <c r="E31" s="180" t="s">
        <v>126</v>
      </c>
      <c r="F31" s="179"/>
      <c r="G31" s="179"/>
      <c r="H31" s="179" t="str">
        <f t="shared" si="1"/>
        <v/>
      </c>
    </row>
    <row r="32" ht="19.5" customHeight="1" spans="1:8">
      <c r="A32" s="183" t="s">
        <v>127</v>
      </c>
      <c r="B32" s="179"/>
      <c r="C32" s="179"/>
      <c r="D32" s="179" t="str">
        <f t="shared" si="0"/>
        <v/>
      </c>
      <c r="E32" s="182" t="s">
        <v>90</v>
      </c>
      <c r="F32" s="179">
        <v>49</v>
      </c>
      <c r="G32" s="179">
        <v>226</v>
      </c>
      <c r="H32" s="179">
        <f t="shared" si="1"/>
        <v>461.2</v>
      </c>
    </row>
    <row r="33" ht="19.5" customHeight="1" spans="1:8">
      <c r="A33" s="181" t="s">
        <v>99</v>
      </c>
      <c r="B33" s="179"/>
      <c r="C33" s="179"/>
      <c r="D33" s="179" t="str">
        <f t="shared" si="0"/>
        <v/>
      </c>
      <c r="E33" s="182" t="s">
        <v>91</v>
      </c>
      <c r="F33" s="179"/>
      <c r="G33" s="179"/>
      <c r="H33" s="179" t="str">
        <f t="shared" si="1"/>
        <v/>
      </c>
    </row>
    <row r="34" ht="19.5" customHeight="1" spans="1:8">
      <c r="A34" s="181" t="s">
        <v>128</v>
      </c>
      <c r="B34" s="179"/>
      <c r="C34" s="179"/>
      <c r="D34" s="179" t="str">
        <f t="shared" si="0"/>
        <v/>
      </c>
      <c r="E34" s="182" t="s">
        <v>92</v>
      </c>
      <c r="F34" s="179"/>
      <c r="G34" s="179"/>
      <c r="H34" s="179" t="str">
        <f t="shared" si="1"/>
        <v/>
      </c>
    </row>
    <row r="35" ht="19.5" customHeight="1" spans="1:8">
      <c r="A35" s="181" t="s">
        <v>129</v>
      </c>
      <c r="B35" s="179">
        <f>SUM(B36:B45)</f>
        <v>962</v>
      </c>
      <c r="C35" s="179">
        <f>SUM(C36:C45)</f>
        <v>6873</v>
      </c>
      <c r="D35" s="179">
        <f t="shared" si="0"/>
        <v>714.4</v>
      </c>
      <c r="E35" s="180" t="s">
        <v>144</v>
      </c>
      <c r="F35" s="179"/>
      <c r="G35" s="179"/>
      <c r="H35" s="179" t="str">
        <f t="shared" si="1"/>
        <v/>
      </c>
    </row>
    <row r="36" ht="19.5" customHeight="1" spans="1:8">
      <c r="A36" s="183" t="s">
        <v>90</v>
      </c>
      <c r="B36" s="179">
        <v>962</v>
      </c>
      <c r="C36" s="179">
        <v>547</v>
      </c>
      <c r="D36" s="179">
        <f t="shared" si="0"/>
        <v>56.9</v>
      </c>
      <c r="E36" s="180" t="s">
        <v>145</v>
      </c>
      <c r="F36" s="179"/>
      <c r="G36" s="179"/>
      <c r="H36" s="179" t="str">
        <f t="shared" si="1"/>
        <v/>
      </c>
    </row>
    <row r="37" ht="19.5" hidden="1" customHeight="1" spans="1:8">
      <c r="A37" s="177" t="s">
        <v>91</v>
      </c>
      <c r="B37" s="179"/>
      <c r="C37" s="179"/>
      <c r="D37" s="179" t="str">
        <f t="shared" si="0"/>
        <v/>
      </c>
      <c r="E37" s="180" t="s">
        <v>133</v>
      </c>
      <c r="F37" s="179"/>
      <c r="G37" s="179"/>
      <c r="H37" s="179" t="str">
        <f t="shared" si="1"/>
        <v/>
      </c>
    </row>
    <row r="38" ht="19.5" hidden="1" customHeight="1" spans="1:8">
      <c r="A38" s="177" t="s">
        <v>92</v>
      </c>
      <c r="B38" s="179"/>
      <c r="C38" s="179"/>
      <c r="D38" s="179" t="str">
        <f t="shared" si="0"/>
        <v/>
      </c>
      <c r="E38" s="180" t="s">
        <v>99</v>
      </c>
      <c r="F38" s="179"/>
      <c r="G38" s="179"/>
      <c r="H38" s="179" t="str">
        <f t="shared" si="1"/>
        <v/>
      </c>
    </row>
    <row r="39" ht="19.5" hidden="1" customHeight="1" spans="1:8">
      <c r="A39" s="177" t="s">
        <v>130</v>
      </c>
      <c r="B39" s="179"/>
      <c r="C39" s="179"/>
      <c r="D39" s="179" t="str">
        <f t="shared" si="0"/>
        <v/>
      </c>
      <c r="E39" s="179" t="s">
        <v>146</v>
      </c>
      <c r="F39" s="179"/>
      <c r="G39" s="179"/>
      <c r="H39" s="179" t="str">
        <f t="shared" si="1"/>
        <v/>
      </c>
    </row>
    <row r="40" ht="19.5" hidden="1" customHeight="1" spans="1:8">
      <c r="A40" s="177" t="s">
        <v>131</v>
      </c>
      <c r="B40" s="179"/>
      <c r="C40" s="179"/>
      <c r="D40" s="179" t="str">
        <f t="shared" si="0"/>
        <v/>
      </c>
      <c r="E40" s="182" t="s">
        <v>147</v>
      </c>
      <c r="F40" s="179">
        <f>SUM(F41:F49)</f>
        <v>0</v>
      </c>
      <c r="G40" s="179">
        <f>SUM(G41:G49)</f>
        <v>0</v>
      </c>
      <c r="H40" s="179" t="str">
        <f t="shared" si="1"/>
        <v/>
      </c>
    </row>
    <row r="41" ht="19.5" hidden="1" customHeight="1" spans="1:8">
      <c r="A41" s="177" t="s">
        <v>132</v>
      </c>
      <c r="B41" s="179"/>
      <c r="C41" s="179"/>
      <c r="D41" s="179" t="str">
        <f t="shared" si="0"/>
        <v/>
      </c>
      <c r="E41" s="182" t="s">
        <v>90</v>
      </c>
      <c r="F41" s="179"/>
      <c r="G41" s="179"/>
      <c r="H41" s="179" t="str">
        <f t="shared" si="1"/>
        <v/>
      </c>
    </row>
    <row r="42" ht="19.5" hidden="1" customHeight="1" spans="1:8">
      <c r="A42" s="181" t="s">
        <v>133</v>
      </c>
      <c r="B42" s="179"/>
      <c r="C42" s="179"/>
      <c r="D42" s="179" t="str">
        <f t="shared" si="0"/>
        <v/>
      </c>
      <c r="E42" s="180" t="s">
        <v>91</v>
      </c>
      <c r="F42" s="179"/>
      <c r="G42" s="179"/>
      <c r="H42" s="179" t="str">
        <f t="shared" si="1"/>
        <v/>
      </c>
    </row>
    <row r="43" ht="19.5" hidden="1" customHeight="1" spans="1:8">
      <c r="A43" s="183" t="s">
        <v>134</v>
      </c>
      <c r="B43" s="179"/>
      <c r="C43" s="179"/>
      <c r="D43" s="179" t="str">
        <f t="shared" si="0"/>
        <v/>
      </c>
      <c r="E43" s="180" t="s">
        <v>92</v>
      </c>
      <c r="F43" s="179"/>
      <c r="G43" s="179"/>
      <c r="H43" s="179" t="str">
        <f t="shared" si="1"/>
        <v/>
      </c>
    </row>
    <row r="44" ht="19.5" hidden="1" customHeight="1" spans="1:8">
      <c r="A44" s="183" t="s">
        <v>99</v>
      </c>
      <c r="B44" s="179"/>
      <c r="C44" s="179"/>
      <c r="D44" s="179" t="str">
        <f t="shared" si="0"/>
        <v/>
      </c>
      <c r="E44" s="180" t="s">
        <v>148</v>
      </c>
      <c r="F44" s="179"/>
      <c r="G44" s="179"/>
      <c r="H44" s="179" t="str">
        <f t="shared" si="1"/>
        <v/>
      </c>
    </row>
    <row r="45" ht="19.5" customHeight="1" spans="1:8">
      <c r="A45" s="183" t="s">
        <v>135</v>
      </c>
      <c r="B45" s="179"/>
      <c r="C45" s="179">
        <v>6326</v>
      </c>
      <c r="D45" s="179" t="str">
        <f t="shared" si="0"/>
        <v/>
      </c>
      <c r="E45" s="182" t="s">
        <v>149</v>
      </c>
      <c r="F45" s="179"/>
      <c r="G45" s="179"/>
      <c r="H45" s="179" t="str">
        <f t="shared" si="1"/>
        <v/>
      </c>
    </row>
    <row r="46" ht="19.5" customHeight="1" spans="1:8">
      <c r="A46" s="181" t="s">
        <v>136</v>
      </c>
      <c r="B46" s="179">
        <f>SUM(B47:B57)</f>
        <v>0</v>
      </c>
      <c r="C46" s="179">
        <f>SUM(C47:C57)</f>
        <v>0</v>
      </c>
      <c r="D46" s="179" t="str">
        <f t="shared" si="0"/>
        <v/>
      </c>
      <c r="E46" s="182" t="s">
        <v>150</v>
      </c>
      <c r="F46" s="179"/>
      <c r="G46" s="179"/>
      <c r="H46" s="179" t="str">
        <f t="shared" si="1"/>
        <v/>
      </c>
    </row>
    <row r="47" ht="19.5" customHeight="1" spans="1:8">
      <c r="A47" s="181" t="s">
        <v>90</v>
      </c>
      <c r="B47" s="179"/>
      <c r="C47" s="179"/>
      <c r="D47" s="179" t="str">
        <f t="shared" si="0"/>
        <v/>
      </c>
      <c r="E47" s="182" t="s">
        <v>133</v>
      </c>
      <c r="F47" s="179"/>
      <c r="G47" s="179"/>
      <c r="H47" s="179" t="str">
        <f t="shared" si="1"/>
        <v/>
      </c>
    </row>
    <row r="48" ht="19.5" customHeight="1" spans="1:8">
      <c r="A48" s="181" t="s">
        <v>91</v>
      </c>
      <c r="B48" s="179"/>
      <c r="C48" s="179"/>
      <c r="D48" s="179" t="str">
        <f t="shared" si="0"/>
        <v/>
      </c>
      <c r="E48" s="180" t="s">
        <v>99</v>
      </c>
      <c r="F48" s="179"/>
      <c r="G48" s="179"/>
      <c r="H48" s="179" t="str">
        <f t="shared" si="1"/>
        <v/>
      </c>
    </row>
    <row r="49" ht="19.5" customHeight="1" spans="1:8">
      <c r="A49" s="183" t="s">
        <v>92</v>
      </c>
      <c r="B49" s="179"/>
      <c r="C49" s="179"/>
      <c r="D49" s="179" t="str">
        <f t="shared" si="0"/>
        <v/>
      </c>
      <c r="E49" s="180" t="s">
        <v>151</v>
      </c>
      <c r="F49" s="179"/>
      <c r="G49" s="179"/>
      <c r="H49" s="179" t="str">
        <f t="shared" si="1"/>
        <v/>
      </c>
    </row>
    <row r="50" ht="19.5" customHeight="1" spans="1:8">
      <c r="A50" s="183" t="s">
        <v>137</v>
      </c>
      <c r="B50" s="179"/>
      <c r="C50" s="179"/>
      <c r="D50" s="179" t="str">
        <f t="shared" si="0"/>
        <v/>
      </c>
      <c r="E50" s="180" t="s">
        <v>152</v>
      </c>
      <c r="F50" s="179">
        <f>SUM(F51:F58)+SUM(B59:B64)</f>
        <v>122</v>
      </c>
      <c r="G50" s="179">
        <f>SUM(G51:G58)+SUM(C59:C64)</f>
        <v>104</v>
      </c>
      <c r="H50" s="179">
        <f t="shared" si="1"/>
        <v>85.2</v>
      </c>
    </row>
    <row r="51" ht="19.5" customHeight="1" spans="1:8">
      <c r="A51" s="183" t="s">
        <v>138</v>
      </c>
      <c r="B51" s="179"/>
      <c r="C51" s="179"/>
      <c r="D51" s="179" t="str">
        <f t="shared" si="0"/>
        <v/>
      </c>
      <c r="E51" s="180" t="s">
        <v>90</v>
      </c>
      <c r="F51" s="179">
        <v>122</v>
      </c>
      <c r="G51" s="179">
        <v>104</v>
      </c>
      <c r="H51" s="179">
        <f t="shared" si="1"/>
        <v>85.2</v>
      </c>
    </row>
    <row r="52" ht="19.5" hidden="1" customHeight="1" spans="1:8">
      <c r="A52" s="177" t="s">
        <v>139</v>
      </c>
      <c r="B52" s="179"/>
      <c r="C52" s="179"/>
      <c r="D52" s="179" t="str">
        <f t="shared" si="0"/>
        <v/>
      </c>
      <c r="E52" s="182" t="s">
        <v>91</v>
      </c>
      <c r="F52" s="179"/>
      <c r="G52" s="179"/>
      <c r="H52" s="179" t="str">
        <f t="shared" si="1"/>
        <v/>
      </c>
    </row>
    <row r="53" ht="19.5" hidden="1" customHeight="1" spans="1:8">
      <c r="A53" s="181" t="s">
        <v>140</v>
      </c>
      <c r="B53" s="179"/>
      <c r="C53" s="179"/>
      <c r="D53" s="179" t="str">
        <f t="shared" si="0"/>
        <v/>
      </c>
      <c r="E53" s="182" t="s">
        <v>92</v>
      </c>
      <c r="F53" s="179"/>
      <c r="G53" s="179"/>
      <c r="H53" s="179" t="str">
        <f t="shared" si="1"/>
        <v/>
      </c>
    </row>
    <row r="54" ht="19.5" hidden="1" customHeight="1" spans="1:8">
      <c r="A54" s="181" t="s">
        <v>141</v>
      </c>
      <c r="B54" s="179"/>
      <c r="C54" s="179"/>
      <c r="D54" s="179" t="str">
        <f t="shared" si="0"/>
        <v/>
      </c>
      <c r="E54" s="182" t="s">
        <v>153</v>
      </c>
      <c r="F54" s="179"/>
      <c r="G54" s="179"/>
      <c r="H54" s="179" t="str">
        <f t="shared" si="1"/>
        <v/>
      </c>
    </row>
    <row r="55" ht="19.5" hidden="1" customHeight="1" spans="1:8">
      <c r="A55" s="181" t="s">
        <v>133</v>
      </c>
      <c r="B55" s="179"/>
      <c r="C55" s="179"/>
      <c r="D55" s="179" t="str">
        <f t="shared" si="0"/>
        <v/>
      </c>
      <c r="E55" s="180" t="s">
        <v>154</v>
      </c>
      <c r="F55" s="179"/>
      <c r="G55" s="179"/>
      <c r="H55" s="179" t="str">
        <f t="shared" si="1"/>
        <v/>
      </c>
    </row>
    <row r="56" ht="19.5" hidden="1" customHeight="1" spans="1:8">
      <c r="A56" s="183" t="s">
        <v>99</v>
      </c>
      <c r="B56" s="179"/>
      <c r="C56" s="179"/>
      <c r="D56" s="179" t="str">
        <f t="shared" si="0"/>
        <v/>
      </c>
      <c r="E56" s="180" t="s">
        <v>155</v>
      </c>
      <c r="F56" s="179"/>
      <c r="G56" s="179"/>
      <c r="H56" s="179" t="str">
        <f t="shared" si="1"/>
        <v/>
      </c>
    </row>
    <row r="57" ht="19.5" hidden="1" customHeight="1" spans="1:8">
      <c r="A57" s="183" t="s">
        <v>142</v>
      </c>
      <c r="B57" s="179"/>
      <c r="C57" s="179"/>
      <c r="D57" s="179" t="str">
        <f t="shared" si="0"/>
        <v/>
      </c>
      <c r="E57" s="180" t="s">
        <v>156</v>
      </c>
      <c r="F57" s="179"/>
      <c r="G57" s="179"/>
      <c r="H57" s="179" t="str">
        <f t="shared" si="1"/>
        <v/>
      </c>
    </row>
    <row r="58" ht="19.5" customHeight="1" spans="1:8">
      <c r="A58" s="183" t="s">
        <v>143</v>
      </c>
      <c r="B58" s="179">
        <f>SUM(F32:F39)</f>
        <v>49</v>
      </c>
      <c r="C58" s="179">
        <f>SUM(G32:G39)</f>
        <v>226</v>
      </c>
      <c r="D58" s="179">
        <f t="shared" si="0"/>
        <v>461.2</v>
      </c>
      <c r="E58" s="182" t="s">
        <v>157</v>
      </c>
      <c r="F58" s="179"/>
      <c r="G58" s="179"/>
      <c r="H58" s="179" t="str">
        <f t="shared" si="1"/>
        <v/>
      </c>
    </row>
    <row r="59" ht="19.5" hidden="1" customHeight="1" spans="1:8">
      <c r="A59" s="181" t="s">
        <v>158</v>
      </c>
      <c r="B59" s="179"/>
      <c r="C59" s="179"/>
      <c r="D59" s="179" t="str">
        <f t="shared" si="0"/>
        <v/>
      </c>
      <c r="E59" s="180" t="s">
        <v>90</v>
      </c>
      <c r="F59" s="179"/>
      <c r="G59" s="179"/>
      <c r="H59" s="179" t="str">
        <f t="shared" si="1"/>
        <v/>
      </c>
    </row>
    <row r="60" ht="19.5" hidden="1" customHeight="1" spans="1:8">
      <c r="A60" s="181" t="s">
        <v>159</v>
      </c>
      <c r="B60" s="179"/>
      <c r="C60" s="179"/>
      <c r="D60" s="179" t="str">
        <f t="shared" si="0"/>
        <v/>
      </c>
      <c r="E60" s="179" t="s">
        <v>91</v>
      </c>
      <c r="F60" s="179"/>
      <c r="G60" s="179"/>
      <c r="H60" s="179" t="str">
        <f t="shared" si="1"/>
        <v/>
      </c>
    </row>
    <row r="61" ht="19.5" hidden="1" customHeight="1" spans="1:8">
      <c r="A61" s="183" t="s">
        <v>160</v>
      </c>
      <c r="B61" s="179"/>
      <c r="C61" s="179"/>
      <c r="D61" s="179" t="str">
        <f t="shared" si="0"/>
        <v/>
      </c>
      <c r="E61" s="182" t="s">
        <v>92</v>
      </c>
      <c r="F61" s="179"/>
      <c r="G61" s="179"/>
      <c r="H61" s="179" t="str">
        <f t="shared" si="1"/>
        <v/>
      </c>
    </row>
    <row r="62" ht="19.5" hidden="1" customHeight="1" spans="1:8">
      <c r="A62" s="183" t="s">
        <v>1110</v>
      </c>
      <c r="B62" s="179"/>
      <c r="C62" s="179"/>
      <c r="D62" s="179" t="str">
        <f t="shared" si="0"/>
        <v/>
      </c>
      <c r="E62" s="182" t="s">
        <v>176</v>
      </c>
      <c r="F62" s="179"/>
      <c r="G62" s="179"/>
      <c r="H62" s="179" t="str">
        <f t="shared" si="1"/>
        <v/>
      </c>
    </row>
    <row r="63" ht="19.5" hidden="1" customHeight="1" spans="1:8">
      <c r="A63" s="183" t="s">
        <v>99</v>
      </c>
      <c r="B63" s="179"/>
      <c r="C63" s="179"/>
      <c r="D63" s="179" t="str">
        <f t="shared" si="0"/>
        <v/>
      </c>
      <c r="E63" s="182" t="s">
        <v>177</v>
      </c>
      <c r="F63" s="179"/>
      <c r="G63" s="179"/>
      <c r="H63" s="179" t="str">
        <f t="shared" si="1"/>
        <v/>
      </c>
    </row>
    <row r="64" ht="19.5" hidden="1" customHeight="1" spans="1:8">
      <c r="A64" s="183" t="s">
        <v>162</v>
      </c>
      <c r="B64" s="179"/>
      <c r="C64" s="179"/>
      <c r="D64" s="179" t="str">
        <f t="shared" si="0"/>
        <v/>
      </c>
      <c r="E64" s="180" t="s">
        <v>178</v>
      </c>
      <c r="F64" s="179"/>
      <c r="G64" s="179"/>
      <c r="H64" s="179" t="str">
        <f t="shared" si="1"/>
        <v/>
      </c>
    </row>
    <row r="65" ht="19.5" customHeight="1" spans="1:8">
      <c r="A65" s="177" t="s">
        <v>163</v>
      </c>
      <c r="B65" s="179">
        <f>SUM(B66:B73)</f>
        <v>111</v>
      </c>
      <c r="C65" s="179">
        <f>SUM(C66:C73)</f>
        <v>103</v>
      </c>
      <c r="D65" s="179">
        <f t="shared" si="0"/>
        <v>92.8</v>
      </c>
      <c r="E65" s="180" t="s">
        <v>179</v>
      </c>
      <c r="F65" s="179"/>
      <c r="G65" s="179"/>
      <c r="H65" s="179" t="str">
        <f t="shared" si="1"/>
        <v/>
      </c>
    </row>
    <row r="66" ht="19.5" customHeight="1" spans="1:8">
      <c r="A66" s="181" t="s">
        <v>90</v>
      </c>
      <c r="B66" s="179">
        <v>111</v>
      </c>
      <c r="C66" s="179">
        <v>103</v>
      </c>
      <c r="D66" s="179">
        <f t="shared" si="0"/>
        <v>92.8</v>
      </c>
      <c r="E66" s="180" t="s">
        <v>180</v>
      </c>
      <c r="F66" s="179"/>
      <c r="G66" s="179"/>
      <c r="H66" s="179" t="str">
        <f t="shared" si="1"/>
        <v/>
      </c>
    </row>
    <row r="67" ht="19.5" hidden="1" customHeight="1" spans="1:8">
      <c r="A67" s="181" t="s">
        <v>91</v>
      </c>
      <c r="B67" s="179"/>
      <c r="C67" s="179"/>
      <c r="D67" s="179" t="str">
        <f t="shared" si="0"/>
        <v/>
      </c>
      <c r="E67" s="182" t="s">
        <v>181</v>
      </c>
      <c r="F67" s="179"/>
      <c r="G67" s="179"/>
      <c r="H67" s="179" t="str">
        <f t="shared" si="1"/>
        <v/>
      </c>
    </row>
    <row r="68" ht="19.5" hidden="1" customHeight="1" spans="1:8">
      <c r="A68" s="181" t="s">
        <v>92</v>
      </c>
      <c r="B68" s="179"/>
      <c r="C68" s="179"/>
      <c r="D68" s="179" t="str">
        <f t="shared" si="0"/>
        <v/>
      </c>
      <c r="E68" s="182" t="s">
        <v>99</v>
      </c>
      <c r="F68" s="179"/>
      <c r="G68" s="179"/>
      <c r="H68" s="179" t="str">
        <f t="shared" si="1"/>
        <v/>
      </c>
    </row>
    <row r="69" ht="19.5" hidden="1" customHeight="1" spans="1:8">
      <c r="A69" s="183" t="s">
        <v>164</v>
      </c>
      <c r="B69" s="179"/>
      <c r="C69" s="179"/>
      <c r="D69" s="179" t="str">
        <f t="shared" ref="D69:D132" si="2">IF(B69=0,"",ROUND(C69/B69*100,1))</f>
        <v/>
      </c>
      <c r="E69" s="182" t="s">
        <v>182</v>
      </c>
      <c r="F69" s="179"/>
      <c r="G69" s="179"/>
      <c r="H69" s="179" t="str">
        <f t="shared" ref="H69:H132" si="3">IF(F69=0,"",ROUND(G69/F69*100,1))</f>
        <v/>
      </c>
    </row>
    <row r="70" ht="19.5" hidden="1" customHeight="1" spans="1:8">
      <c r="A70" s="183" t="s">
        <v>165</v>
      </c>
      <c r="B70" s="179"/>
      <c r="C70" s="179"/>
      <c r="D70" s="179" t="str">
        <f t="shared" si="2"/>
        <v/>
      </c>
      <c r="E70" s="180" t="s">
        <v>183</v>
      </c>
      <c r="F70" s="179">
        <f>SUM(F71:F79)</f>
        <v>0</v>
      </c>
      <c r="G70" s="179">
        <f>SUM(G71:G79)</f>
        <v>0</v>
      </c>
      <c r="H70" s="179" t="str">
        <f t="shared" si="3"/>
        <v/>
      </c>
    </row>
    <row r="71" ht="19.5" hidden="1" customHeight="1" spans="1:8">
      <c r="A71" s="183" t="s">
        <v>166</v>
      </c>
      <c r="B71" s="179"/>
      <c r="C71" s="179"/>
      <c r="D71" s="179" t="str">
        <f t="shared" si="2"/>
        <v/>
      </c>
      <c r="E71" s="180" t="s">
        <v>90</v>
      </c>
      <c r="F71" s="179"/>
      <c r="G71" s="179"/>
      <c r="H71" s="179" t="str">
        <f t="shared" si="3"/>
        <v/>
      </c>
    </row>
    <row r="72" ht="19.5" hidden="1" customHeight="1" spans="1:8">
      <c r="A72" s="181" t="s">
        <v>99</v>
      </c>
      <c r="B72" s="179"/>
      <c r="C72" s="179"/>
      <c r="D72" s="179" t="str">
        <f t="shared" si="2"/>
        <v/>
      </c>
      <c r="E72" s="180" t="s">
        <v>91</v>
      </c>
      <c r="F72" s="179"/>
      <c r="G72" s="179"/>
      <c r="H72" s="179" t="str">
        <f t="shared" si="3"/>
        <v/>
      </c>
    </row>
    <row r="73" ht="19.5" hidden="1" customHeight="1" spans="1:8">
      <c r="A73" s="181" t="s">
        <v>167</v>
      </c>
      <c r="B73" s="179"/>
      <c r="C73" s="179"/>
      <c r="D73" s="179" t="str">
        <f t="shared" si="2"/>
        <v/>
      </c>
      <c r="E73" s="179" t="s">
        <v>92</v>
      </c>
      <c r="F73" s="179"/>
      <c r="G73" s="179"/>
      <c r="H73" s="179" t="str">
        <f t="shared" si="3"/>
        <v/>
      </c>
    </row>
    <row r="74" ht="19.5" customHeight="1" spans="1:8">
      <c r="A74" s="177" t="s">
        <v>168</v>
      </c>
      <c r="B74" s="179">
        <f>SUM(B75:B84)</f>
        <v>304</v>
      </c>
      <c r="C74" s="179">
        <f>SUM(C75:C84)</f>
        <v>100</v>
      </c>
      <c r="D74" s="179">
        <f t="shared" si="2"/>
        <v>32.9</v>
      </c>
      <c r="E74" s="182" t="s">
        <v>184</v>
      </c>
      <c r="F74" s="179"/>
      <c r="G74" s="179"/>
      <c r="H74" s="179" t="str">
        <f t="shared" si="3"/>
        <v/>
      </c>
    </row>
    <row r="75" ht="19.5" hidden="1" customHeight="1" spans="1:8">
      <c r="A75" s="181" t="s">
        <v>90</v>
      </c>
      <c r="B75" s="179"/>
      <c r="C75" s="179"/>
      <c r="D75" s="179" t="str">
        <f t="shared" si="2"/>
        <v/>
      </c>
      <c r="E75" s="182" t="s">
        <v>185</v>
      </c>
      <c r="F75" s="179"/>
      <c r="G75" s="179"/>
      <c r="H75" s="179" t="str">
        <f t="shared" si="3"/>
        <v/>
      </c>
    </row>
    <row r="76" ht="19.5" hidden="1" customHeight="1" spans="1:8">
      <c r="A76" s="181" t="s">
        <v>91</v>
      </c>
      <c r="B76" s="179"/>
      <c r="C76" s="179"/>
      <c r="D76" s="179" t="str">
        <f t="shared" si="2"/>
        <v/>
      </c>
      <c r="E76" s="182" t="s">
        <v>186</v>
      </c>
      <c r="F76" s="179"/>
      <c r="G76" s="179"/>
      <c r="H76" s="179" t="str">
        <f t="shared" si="3"/>
        <v/>
      </c>
    </row>
    <row r="77" ht="19.5" hidden="1" customHeight="1" spans="1:8">
      <c r="A77" s="181" t="s">
        <v>92</v>
      </c>
      <c r="B77" s="179"/>
      <c r="C77" s="179"/>
      <c r="D77" s="179" t="str">
        <f t="shared" si="2"/>
        <v/>
      </c>
      <c r="E77" s="180" t="s">
        <v>133</v>
      </c>
      <c r="F77" s="179"/>
      <c r="G77" s="179"/>
      <c r="H77" s="179" t="str">
        <f t="shared" si="3"/>
        <v/>
      </c>
    </row>
    <row r="78" ht="19.5" hidden="1" customHeight="1" spans="1:8">
      <c r="A78" s="183" t="s">
        <v>169</v>
      </c>
      <c r="B78" s="179"/>
      <c r="C78" s="179"/>
      <c r="D78" s="179" t="str">
        <f t="shared" si="2"/>
        <v/>
      </c>
      <c r="E78" s="180" t="s">
        <v>99</v>
      </c>
      <c r="F78" s="179"/>
      <c r="G78" s="179"/>
      <c r="H78" s="179" t="str">
        <f t="shared" si="3"/>
        <v/>
      </c>
    </row>
    <row r="79" ht="19.5" hidden="1" customHeight="1" spans="1:8">
      <c r="A79" s="183" t="s">
        <v>170</v>
      </c>
      <c r="B79" s="179"/>
      <c r="C79" s="179"/>
      <c r="D79" s="179" t="str">
        <f t="shared" si="2"/>
        <v/>
      </c>
      <c r="E79" s="180" t="s">
        <v>187</v>
      </c>
      <c r="F79" s="179"/>
      <c r="G79" s="179"/>
      <c r="H79" s="179" t="str">
        <f t="shared" si="3"/>
        <v/>
      </c>
    </row>
    <row r="80" ht="19.5" hidden="1" customHeight="1" spans="1:8">
      <c r="A80" s="183" t="s">
        <v>171</v>
      </c>
      <c r="B80" s="179"/>
      <c r="C80" s="179"/>
      <c r="D80" s="179" t="str">
        <f t="shared" si="2"/>
        <v/>
      </c>
      <c r="E80" s="182" t="s">
        <v>188</v>
      </c>
      <c r="F80" s="179">
        <f>SUM(F81:F85)+SUM(B86:B92)</f>
        <v>0</v>
      </c>
      <c r="G80" s="179">
        <f>SUM(G81:G85)+SUM(C86:C92)</f>
        <v>0</v>
      </c>
      <c r="H80" s="179" t="str">
        <f t="shared" si="3"/>
        <v/>
      </c>
    </row>
    <row r="81" ht="19.5" hidden="1" customHeight="1" spans="1:8">
      <c r="A81" s="181" t="s">
        <v>172</v>
      </c>
      <c r="B81" s="179"/>
      <c r="C81" s="179"/>
      <c r="D81" s="179" t="str">
        <f t="shared" si="2"/>
        <v/>
      </c>
      <c r="E81" s="182" t="s">
        <v>90</v>
      </c>
      <c r="F81" s="179"/>
      <c r="G81" s="179"/>
      <c r="H81" s="179" t="str">
        <f t="shared" si="3"/>
        <v/>
      </c>
    </row>
    <row r="82" ht="19.5" customHeight="1" spans="1:8">
      <c r="A82" s="181" t="s">
        <v>173</v>
      </c>
      <c r="B82" s="179">
        <v>304</v>
      </c>
      <c r="C82" s="179">
        <v>100</v>
      </c>
      <c r="D82" s="179">
        <f t="shared" si="2"/>
        <v>32.9</v>
      </c>
      <c r="E82" s="182" t="s">
        <v>91</v>
      </c>
      <c r="F82" s="179"/>
      <c r="G82" s="179"/>
      <c r="H82" s="179" t="str">
        <f t="shared" si="3"/>
        <v/>
      </c>
    </row>
    <row r="83" ht="19.5" customHeight="1" spans="1:8">
      <c r="A83" s="181" t="s">
        <v>99</v>
      </c>
      <c r="B83" s="179"/>
      <c r="C83" s="179"/>
      <c r="D83" s="179" t="str">
        <f t="shared" si="2"/>
        <v/>
      </c>
      <c r="E83" s="180" t="s">
        <v>92</v>
      </c>
      <c r="F83" s="179"/>
      <c r="G83" s="179"/>
      <c r="H83" s="179" t="str">
        <f t="shared" si="3"/>
        <v/>
      </c>
    </row>
    <row r="84" ht="19.5" customHeight="1" spans="1:8">
      <c r="A84" s="183" t="s">
        <v>174</v>
      </c>
      <c r="B84" s="179"/>
      <c r="C84" s="179"/>
      <c r="D84" s="179" t="str">
        <f t="shared" si="2"/>
        <v/>
      </c>
      <c r="E84" s="180" t="s">
        <v>189</v>
      </c>
      <c r="F84" s="179"/>
      <c r="G84" s="179"/>
      <c r="H84" s="179" t="str">
        <f t="shared" si="3"/>
        <v/>
      </c>
    </row>
    <row r="85" ht="19.5" customHeight="1" spans="1:8">
      <c r="A85" s="183" t="s">
        <v>175</v>
      </c>
      <c r="B85" s="179">
        <f>SUM(F59:F69)</f>
        <v>0</v>
      </c>
      <c r="C85" s="179">
        <f>SUM(G59:G69)</f>
        <v>0</v>
      </c>
      <c r="D85" s="179" t="str">
        <f t="shared" si="2"/>
        <v/>
      </c>
      <c r="E85" s="180" t="s">
        <v>190</v>
      </c>
      <c r="F85" s="179"/>
      <c r="G85" s="179"/>
      <c r="H85" s="179" t="str">
        <f t="shared" si="3"/>
        <v/>
      </c>
    </row>
    <row r="86" ht="19.5" hidden="1" customHeight="1" spans="1:8">
      <c r="A86" s="183" t="s">
        <v>191</v>
      </c>
      <c r="B86" s="179"/>
      <c r="C86" s="179"/>
      <c r="D86" s="179" t="str">
        <f t="shared" si="2"/>
        <v/>
      </c>
      <c r="E86" s="182" t="s">
        <v>205</v>
      </c>
      <c r="F86" s="179"/>
      <c r="G86" s="179"/>
      <c r="H86" s="179" t="str">
        <f t="shared" si="3"/>
        <v/>
      </c>
    </row>
    <row r="87" ht="19.5" hidden="1" customHeight="1" spans="1:8">
      <c r="A87" s="181" t="s">
        <v>192</v>
      </c>
      <c r="B87" s="179"/>
      <c r="C87" s="179"/>
      <c r="D87" s="179" t="str">
        <f t="shared" si="2"/>
        <v/>
      </c>
      <c r="E87" s="182" t="s">
        <v>99</v>
      </c>
      <c r="F87" s="179"/>
      <c r="G87" s="179"/>
      <c r="H87" s="179" t="str">
        <f t="shared" si="3"/>
        <v/>
      </c>
    </row>
    <row r="88" ht="19.5" hidden="1" customHeight="1" spans="1:8">
      <c r="A88" s="181" t="s">
        <v>193</v>
      </c>
      <c r="B88" s="179"/>
      <c r="C88" s="179"/>
      <c r="D88" s="179" t="str">
        <f t="shared" si="2"/>
        <v/>
      </c>
      <c r="E88" s="182" t="s">
        <v>206</v>
      </c>
      <c r="F88" s="179"/>
      <c r="G88" s="179"/>
      <c r="H88" s="179" t="str">
        <f t="shared" si="3"/>
        <v/>
      </c>
    </row>
    <row r="89" ht="19.5" hidden="1" customHeight="1" spans="1:8">
      <c r="A89" s="181" t="s">
        <v>194</v>
      </c>
      <c r="B89" s="179"/>
      <c r="C89" s="179"/>
      <c r="D89" s="179" t="str">
        <f t="shared" si="2"/>
        <v/>
      </c>
      <c r="E89" s="180" t="s">
        <v>207</v>
      </c>
      <c r="F89" s="179">
        <f>SUM(F90:F94)</f>
        <v>0</v>
      </c>
      <c r="G89" s="179">
        <f>SUM(G90:G94)</f>
        <v>0</v>
      </c>
      <c r="H89" s="179" t="str">
        <f t="shared" si="3"/>
        <v/>
      </c>
    </row>
    <row r="90" ht="19.5" hidden="1" customHeight="1" spans="1:8">
      <c r="A90" s="183" t="s">
        <v>133</v>
      </c>
      <c r="B90" s="179"/>
      <c r="C90" s="179"/>
      <c r="D90" s="179" t="str">
        <f t="shared" si="2"/>
        <v/>
      </c>
      <c r="E90" s="180" t="s">
        <v>90</v>
      </c>
      <c r="F90" s="179"/>
      <c r="G90" s="179"/>
      <c r="H90" s="179" t="str">
        <f t="shared" si="3"/>
        <v/>
      </c>
    </row>
    <row r="91" ht="19.5" hidden="1" customHeight="1" spans="1:8">
      <c r="A91" s="183" t="s">
        <v>99</v>
      </c>
      <c r="B91" s="179"/>
      <c r="C91" s="179"/>
      <c r="D91" s="179" t="str">
        <f t="shared" si="2"/>
        <v/>
      </c>
      <c r="E91" s="180" t="s">
        <v>91</v>
      </c>
      <c r="F91" s="179"/>
      <c r="G91" s="179"/>
      <c r="H91" s="179" t="str">
        <f t="shared" si="3"/>
        <v/>
      </c>
    </row>
    <row r="92" ht="19.5" hidden="1" customHeight="1" spans="1:8">
      <c r="A92" s="183" t="s">
        <v>195</v>
      </c>
      <c r="B92" s="179"/>
      <c r="C92" s="179"/>
      <c r="D92" s="179" t="str">
        <f t="shared" si="2"/>
        <v/>
      </c>
      <c r="E92" s="182" t="s">
        <v>92</v>
      </c>
      <c r="F92" s="179"/>
      <c r="G92" s="179"/>
      <c r="H92" s="179" t="str">
        <f t="shared" si="3"/>
        <v/>
      </c>
    </row>
    <row r="93" ht="19.5" hidden="1" customHeight="1" spans="1:8">
      <c r="A93" s="181" t="s">
        <v>196</v>
      </c>
      <c r="B93" s="179">
        <f>SUM(B94:B99)</f>
        <v>0</v>
      </c>
      <c r="C93" s="179">
        <f>SUM(C94:C99)</f>
        <v>0</v>
      </c>
      <c r="D93" s="179" t="str">
        <f t="shared" si="2"/>
        <v/>
      </c>
      <c r="E93" s="182" t="s">
        <v>208</v>
      </c>
      <c r="F93" s="179"/>
      <c r="G93" s="179"/>
      <c r="H93" s="179" t="str">
        <f t="shared" si="3"/>
        <v/>
      </c>
    </row>
    <row r="94" ht="19.5" hidden="1" customHeight="1" spans="1:8">
      <c r="A94" s="181" t="s">
        <v>90</v>
      </c>
      <c r="B94" s="184"/>
      <c r="C94" s="184"/>
      <c r="D94" s="179" t="str">
        <f t="shared" si="2"/>
        <v/>
      </c>
      <c r="E94" s="182" t="s">
        <v>209</v>
      </c>
      <c r="F94" s="179"/>
      <c r="G94" s="179"/>
      <c r="H94" s="179" t="str">
        <f t="shared" si="3"/>
        <v/>
      </c>
    </row>
    <row r="95" s="167" customFormat="1" ht="19.5" hidden="1" customHeight="1" spans="1:8">
      <c r="A95" s="181" t="s">
        <v>91</v>
      </c>
      <c r="B95" s="179"/>
      <c r="C95" s="179"/>
      <c r="D95" s="179" t="str">
        <f t="shared" si="2"/>
        <v/>
      </c>
      <c r="E95" s="180" t="s">
        <v>210</v>
      </c>
      <c r="F95" s="179">
        <f>SUM(F96:F101)</f>
        <v>0</v>
      </c>
      <c r="G95" s="179">
        <f>SUM(G96:G101)</f>
        <v>0</v>
      </c>
      <c r="H95" s="179" t="str">
        <f t="shared" si="3"/>
        <v/>
      </c>
    </row>
    <row r="96" ht="19.5" hidden="1" customHeight="1" spans="1:8">
      <c r="A96" s="183" t="s">
        <v>92</v>
      </c>
      <c r="B96" s="179"/>
      <c r="C96" s="179"/>
      <c r="D96" s="179" t="str">
        <f t="shared" si="2"/>
        <v/>
      </c>
      <c r="E96" s="180" t="s">
        <v>90</v>
      </c>
      <c r="F96" s="179"/>
      <c r="G96" s="179"/>
      <c r="H96" s="179" t="str">
        <f t="shared" si="3"/>
        <v/>
      </c>
    </row>
    <row r="97" ht="19.5" hidden="1" customHeight="1" spans="1:8">
      <c r="A97" s="183" t="s">
        <v>197</v>
      </c>
      <c r="B97" s="179"/>
      <c r="C97" s="179"/>
      <c r="D97" s="179" t="str">
        <f t="shared" si="2"/>
        <v/>
      </c>
      <c r="E97" s="180" t="s">
        <v>91</v>
      </c>
      <c r="F97" s="179"/>
      <c r="G97" s="179"/>
      <c r="H97" s="179" t="str">
        <f t="shared" si="3"/>
        <v/>
      </c>
    </row>
    <row r="98" ht="19.5" hidden="1" customHeight="1" spans="1:8">
      <c r="A98" s="183" t="s">
        <v>99</v>
      </c>
      <c r="B98" s="179"/>
      <c r="C98" s="179"/>
      <c r="D98" s="179" t="str">
        <f t="shared" si="2"/>
        <v/>
      </c>
      <c r="E98" s="179" t="s">
        <v>92</v>
      </c>
      <c r="F98" s="179"/>
      <c r="G98" s="179"/>
      <c r="H98" s="179" t="str">
        <f t="shared" si="3"/>
        <v/>
      </c>
    </row>
    <row r="99" ht="19.5" hidden="1" customHeight="1" spans="1:8">
      <c r="A99" s="177" t="s">
        <v>198</v>
      </c>
      <c r="B99" s="179"/>
      <c r="C99" s="179"/>
      <c r="D99" s="179" t="str">
        <f t="shared" si="2"/>
        <v/>
      </c>
      <c r="E99" s="182" t="s">
        <v>104</v>
      </c>
      <c r="F99" s="179"/>
      <c r="G99" s="179"/>
      <c r="H99" s="179" t="str">
        <f t="shared" si="3"/>
        <v/>
      </c>
    </row>
    <row r="100" ht="19.5" hidden="1" customHeight="1" spans="1:8">
      <c r="A100" s="181" t="s">
        <v>199</v>
      </c>
      <c r="B100" s="179"/>
      <c r="C100" s="179">
        <f>SUM(C101:C106)</f>
        <v>0</v>
      </c>
      <c r="D100" s="179" t="str">
        <f t="shared" si="2"/>
        <v/>
      </c>
      <c r="E100" s="182" t="s">
        <v>99</v>
      </c>
      <c r="F100" s="179"/>
      <c r="G100" s="179"/>
      <c r="H100" s="179" t="str">
        <f t="shared" si="3"/>
        <v/>
      </c>
    </row>
    <row r="101" ht="19.5" hidden="1" customHeight="1" spans="1:8">
      <c r="A101" s="181" t="s">
        <v>90</v>
      </c>
      <c r="B101" s="179"/>
      <c r="C101" s="179"/>
      <c r="D101" s="179" t="str">
        <f t="shared" si="2"/>
        <v/>
      </c>
      <c r="E101" s="182" t="s">
        <v>211</v>
      </c>
      <c r="F101" s="179"/>
      <c r="G101" s="179"/>
      <c r="H101" s="179" t="str">
        <f t="shared" si="3"/>
        <v/>
      </c>
    </row>
    <row r="102" ht="19.5" customHeight="1" spans="1:8">
      <c r="A102" s="181" t="s">
        <v>91</v>
      </c>
      <c r="B102" s="179"/>
      <c r="C102" s="179"/>
      <c r="D102" s="179" t="str">
        <f t="shared" si="2"/>
        <v/>
      </c>
      <c r="E102" s="180" t="s">
        <v>212</v>
      </c>
      <c r="F102" s="179">
        <f>SUM(F103:F109)</f>
        <v>100</v>
      </c>
      <c r="G102" s="179">
        <f>SUM(G103:G109)</f>
        <v>93</v>
      </c>
      <c r="H102" s="179">
        <f t="shared" si="3"/>
        <v>93</v>
      </c>
    </row>
    <row r="103" ht="19.5" customHeight="1" spans="1:8">
      <c r="A103" s="183" t="s">
        <v>92</v>
      </c>
      <c r="B103" s="179"/>
      <c r="C103" s="179"/>
      <c r="D103" s="179" t="str">
        <f t="shared" si="2"/>
        <v/>
      </c>
      <c r="E103" s="180" t="s">
        <v>90</v>
      </c>
      <c r="F103" s="179">
        <v>100</v>
      </c>
      <c r="G103" s="179">
        <v>23</v>
      </c>
      <c r="H103" s="179">
        <f t="shared" si="3"/>
        <v>23</v>
      </c>
    </row>
    <row r="104" ht="19.5" hidden="1" customHeight="1" spans="1:8">
      <c r="A104" s="183" t="s">
        <v>200</v>
      </c>
      <c r="B104" s="179"/>
      <c r="C104" s="179"/>
      <c r="D104" s="179" t="str">
        <f t="shared" si="2"/>
        <v/>
      </c>
      <c r="E104" s="180" t="s">
        <v>91</v>
      </c>
      <c r="F104" s="184"/>
      <c r="G104" s="184"/>
      <c r="H104" s="179" t="str">
        <f t="shared" si="3"/>
        <v/>
      </c>
    </row>
    <row r="105" ht="19.5" hidden="1" customHeight="1" spans="1:8">
      <c r="A105" s="183" t="s">
        <v>99</v>
      </c>
      <c r="B105" s="179"/>
      <c r="C105" s="179"/>
      <c r="D105" s="179" t="str">
        <f t="shared" si="2"/>
        <v/>
      </c>
      <c r="E105" s="182" t="s">
        <v>92</v>
      </c>
      <c r="F105" s="184"/>
      <c r="G105" s="184"/>
      <c r="H105" s="179" t="str">
        <f t="shared" si="3"/>
        <v/>
      </c>
    </row>
    <row r="106" ht="19.5" hidden="1" customHeight="1" spans="1:8">
      <c r="A106" s="181" t="s">
        <v>201</v>
      </c>
      <c r="B106" s="179"/>
      <c r="C106" s="179"/>
      <c r="D106" s="179" t="str">
        <f t="shared" si="2"/>
        <v/>
      </c>
      <c r="E106" s="182" t="s">
        <v>213</v>
      </c>
      <c r="F106" s="179"/>
      <c r="G106" s="179"/>
      <c r="H106" s="179" t="str">
        <f t="shared" si="3"/>
        <v/>
      </c>
    </row>
    <row r="107" ht="19.5" hidden="1" customHeight="1" spans="1:8">
      <c r="A107" s="181" t="s">
        <v>202</v>
      </c>
      <c r="B107" s="179">
        <f>SUM(B108:B112)+SUM(F86:F88)</f>
        <v>0</v>
      </c>
      <c r="C107" s="179">
        <f>SUM(C108:C112)+SUM(G86:G88)</f>
        <v>0</v>
      </c>
      <c r="D107" s="179" t="str">
        <f t="shared" si="2"/>
        <v/>
      </c>
      <c r="E107" s="182" t="s">
        <v>214</v>
      </c>
      <c r="F107" s="179"/>
      <c r="G107" s="179"/>
      <c r="H107" s="179" t="str">
        <f t="shared" si="3"/>
        <v/>
      </c>
    </row>
    <row r="108" ht="19.5" hidden="1" customHeight="1" spans="1:8">
      <c r="A108" s="181" t="s">
        <v>90</v>
      </c>
      <c r="B108" s="179"/>
      <c r="C108" s="179"/>
      <c r="D108" s="179" t="str">
        <f t="shared" si="2"/>
        <v/>
      </c>
      <c r="E108" s="180" t="s">
        <v>99</v>
      </c>
      <c r="F108" s="185"/>
      <c r="G108" s="185"/>
      <c r="H108" s="179" t="str">
        <f t="shared" si="3"/>
        <v/>
      </c>
    </row>
    <row r="109" ht="19.5" customHeight="1" spans="1:8">
      <c r="A109" s="183" t="s">
        <v>91</v>
      </c>
      <c r="B109" s="179"/>
      <c r="C109" s="179"/>
      <c r="D109" s="179" t="str">
        <f t="shared" si="2"/>
        <v/>
      </c>
      <c r="E109" s="180" t="s">
        <v>215</v>
      </c>
      <c r="F109" s="185"/>
      <c r="G109" s="185">
        <v>70</v>
      </c>
      <c r="H109" s="179" t="str">
        <f t="shared" si="3"/>
        <v/>
      </c>
    </row>
    <row r="110" ht="19.5" customHeight="1" spans="1:8">
      <c r="A110" s="183" t="s">
        <v>92</v>
      </c>
      <c r="B110" s="179"/>
      <c r="C110" s="179"/>
      <c r="D110" s="179" t="str">
        <f t="shared" si="2"/>
        <v/>
      </c>
      <c r="E110" s="180" t="s">
        <v>216</v>
      </c>
      <c r="F110" s="185">
        <f>SUM(F111:F112)+SUM(B113:B116)</f>
        <v>149</v>
      </c>
      <c r="G110" s="185">
        <f>SUM(G111:G112)+SUM(C113:C116)</f>
        <v>121</v>
      </c>
      <c r="H110" s="179">
        <f t="shared" si="3"/>
        <v>81.2</v>
      </c>
    </row>
    <row r="111" ht="19.5" customHeight="1" spans="1:8">
      <c r="A111" s="183" t="s">
        <v>203</v>
      </c>
      <c r="B111" s="179"/>
      <c r="C111" s="179"/>
      <c r="D111" s="179" t="str">
        <f t="shared" si="2"/>
        <v/>
      </c>
      <c r="E111" s="180" t="s">
        <v>90</v>
      </c>
      <c r="F111" s="185">
        <v>149</v>
      </c>
      <c r="G111" s="185">
        <v>121</v>
      </c>
      <c r="H111" s="179">
        <f t="shared" si="3"/>
        <v>81.2</v>
      </c>
    </row>
    <row r="112" ht="19.5" hidden="1" customHeight="1" spans="1:8">
      <c r="A112" s="177" t="s">
        <v>204</v>
      </c>
      <c r="B112" s="179"/>
      <c r="C112" s="179"/>
      <c r="D112" s="179" t="str">
        <f t="shared" si="2"/>
        <v/>
      </c>
      <c r="E112" s="182" t="s">
        <v>91</v>
      </c>
      <c r="F112" s="186"/>
      <c r="G112" s="186"/>
      <c r="H112" s="179" t="str">
        <f t="shared" si="3"/>
        <v/>
      </c>
    </row>
    <row r="113" ht="19.5" hidden="1" customHeight="1" spans="1:8">
      <c r="A113" s="181" t="s">
        <v>92</v>
      </c>
      <c r="B113" s="186"/>
      <c r="C113" s="186"/>
      <c r="D113" s="179" t="str">
        <f t="shared" si="2"/>
        <v/>
      </c>
      <c r="E113" s="182" t="s">
        <v>226</v>
      </c>
      <c r="F113" s="179"/>
      <c r="G113" s="179"/>
      <c r="H113" s="179" t="str">
        <f t="shared" si="3"/>
        <v/>
      </c>
    </row>
    <row r="114" ht="19.5" hidden="1" customHeight="1" spans="1:8">
      <c r="A114" s="181" t="s">
        <v>217</v>
      </c>
      <c r="B114" s="186"/>
      <c r="C114" s="186"/>
      <c r="D114" s="179" t="str">
        <f t="shared" si="2"/>
        <v/>
      </c>
      <c r="E114" s="180" t="s">
        <v>227</v>
      </c>
      <c r="F114" s="179">
        <f>SUM(F115:F119)</f>
        <v>0</v>
      </c>
      <c r="G114" s="179">
        <f>SUM(G115:G119)</f>
        <v>0</v>
      </c>
      <c r="H114" s="179" t="str">
        <f t="shared" si="3"/>
        <v/>
      </c>
    </row>
    <row r="115" ht="19.5" hidden="1" customHeight="1" spans="1:8">
      <c r="A115" s="183" t="s">
        <v>99</v>
      </c>
      <c r="B115" s="186"/>
      <c r="C115" s="186"/>
      <c r="D115" s="179" t="str">
        <f t="shared" si="2"/>
        <v/>
      </c>
      <c r="E115" s="180" t="s">
        <v>90</v>
      </c>
      <c r="F115" s="179"/>
      <c r="G115" s="179"/>
      <c r="H115" s="179" t="str">
        <f t="shared" si="3"/>
        <v/>
      </c>
    </row>
    <row r="116" ht="31.5" hidden="1" customHeight="1" spans="1:8">
      <c r="A116" s="183" t="s">
        <v>218</v>
      </c>
      <c r="B116" s="186"/>
      <c r="C116" s="186"/>
      <c r="D116" s="179" t="str">
        <f t="shared" si="2"/>
        <v/>
      </c>
      <c r="E116" s="180" t="s">
        <v>91</v>
      </c>
      <c r="F116" s="179"/>
      <c r="G116" s="179"/>
      <c r="H116" s="179" t="str">
        <f t="shared" si="3"/>
        <v/>
      </c>
    </row>
    <row r="117" ht="19.5" hidden="1" customHeight="1" spans="1:8">
      <c r="A117" s="183" t="s">
        <v>219</v>
      </c>
      <c r="B117" s="186">
        <f>SUM(B118:B122)</f>
        <v>0</v>
      </c>
      <c r="C117" s="186">
        <f>SUM(C118:C122)</f>
        <v>0</v>
      </c>
      <c r="D117" s="179" t="str">
        <f t="shared" si="2"/>
        <v/>
      </c>
      <c r="E117" s="182" t="s">
        <v>92</v>
      </c>
      <c r="F117" s="179"/>
      <c r="G117" s="179"/>
      <c r="H117" s="179" t="str">
        <f t="shared" si="3"/>
        <v/>
      </c>
    </row>
    <row r="118" ht="19.5" hidden="1" customHeight="1" spans="1:8">
      <c r="A118" s="181" t="s">
        <v>90</v>
      </c>
      <c r="B118" s="186"/>
      <c r="C118" s="186"/>
      <c r="D118" s="179" t="str">
        <f t="shared" si="2"/>
        <v/>
      </c>
      <c r="E118" s="182" t="s">
        <v>99</v>
      </c>
      <c r="F118" s="179"/>
      <c r="G118" s="179"/>
      <c r="H118" s="179" t="str">
        <f t="shared" si="3"/>
        <v/>
      </c>
    </row>
    <row r="119" ht="19.5" hidden="1" customHeight="1" spans="1:8">
      <c r="A119" s="181" t="s">
        <v>91</v>
      </c>
      <c r="B119" s="186"/>
      <c r="C119" s="186"/>
      <c r="D119" s="179" t="str">
        <f t="shared" si="2"/>
        <v/>
      </c>
      <c r="E119" s="182" t="s">
        <v>228</v>
      </c>
      <c r="F119" s="179"/>
      <c r="G119" s="179"/>
      <c r="H119" s="179" t="str">
        <f t="shared" si="3"/>
        <v/>
      </c>
    </row>
    <row r="120" ht="19.5" customHeight="1" spans="1:8">
      <c r="A120" s="181" t="s">
        <v>92</v>
      </c>
      <c r="B120" s="185"/>
      <c r="C120" s="185"/>
      <c r="D120" s="179" t="str">
        <f t="shared" si="2"/>
        <v/>
      </c>
      <c r="E120" s="180" t="s">
        <v>229</v>
      </c>
      <c r="F120" s="179">
        <f>SUM(F121:F122)</f>
        <v>0</v>
      </c>
      <c r="G120" s="187">
        <f>SUM(G121:G122)</f>
        <v>222</v>
      </c>
      <c r="H120" s="179" t="str">
        <f t="shared" si="3"/>
        <v/>
      </c>
    </row>
    <row r="121" ht="19.5" customHeight="1" spans="1:8">
      <c r="A121" s="183" t="s">
        <v>99</v>
      </c>
      <c r="B121" s="185"/>
      <c r="C121" s="185"/>
      <c r="D121" s="179" t="str">
        <f t="shared" si="2"/>
        <v/>
      </c>
      <c r="E121" s="180" t="s">
        <v>230</v>
      </c>
      <c r="F121" s="179"/>
      <c r="G121" s="187"/>
      <c r="H121" s="179" t="str">
        <f t="shared" si="3"/>
        <v/>
      </c>
    </row>
    <row r="122" ht="19.5" customHeight="1" spans="1:8">
      <c r="A122" s="183" t="s">
        <v>220</v>
      </c>
      <c r="B122" s="185"/>
      <c r="C122" s="185"/>
      <c r="D122" s="179" t="str">
        <f t="shared" si="2"/>
        <v/>
      </c>
      <c r="E122" s="180" t="s">
        <v>231</v>
      </c>
      <c r="F122" s="179"/>
      <c r="G122" s="187">
        <v>222</v>
      </c>
      <c r="H122" s="179" t="str">
        <f t="shared" si="3"/>
        <v/>
      </c>
    </row>
    <row r="123" ht="19.5" customHeight="1" spans="1:8">
      <c r="A123" s="183" t="s">
        <v>221</v>
      </c>
      <c r="B123" s="185">
        <f>SUM(B124:B128)</f>
        <v>0</v>
      </c>
      <c r="C123" s="185">
        <f>SUM(C124:C128)</f>
        <v>0</v>
      </c>
      <c r="D123" s="179" t="str">
        <f t="shared" si="2"/>
        <v/>
      </c>
      <c r="E123" s="179" t="s">
        <v>232</v>
      </c>
      <c r="F123" s="179">
        <f>SUM(F124:F125)</f>
        <v>0</v>
      </c>
      <c r="G123" s="179">
        <f>SUM(G124:G125)</f>
        <v>0</v>
      </c>
      <c r="H123" s="179" t="str">
        <f t="shared" si="3"/>
        <v/>
      </c>
    </row>
    <row r="124" ht="19.5" customHeight="1" spans="1:8">
      <c r="A124" s="177" t="s">
        <v>90</v>
      </c>
      <c r="B124" s="179"/>
      <c r="C124" s="179"/>
      <c r="D124" s="179" t="str">
        <f t="shared" si="2"/>
        <v/>
      </c>
      <c r="E124" s="182" t="s">
        <v>233</v>
      </c>
      <c r="F124" s="179"/>
      <c r="G124" s="179"/>
      <c r="H124" s="179" t="str">
        <f t="shared" si="3"/>
        <v/>
      </c>
    </row>
    <row r="125" ht="19.5" customHeight="1" spans="1:8">
      <c r="A125" s="181" t="s">
        <v>91</v>
      </c>
      <c r="B125" s="179"/>
      <c r="C125" s="179"/>
      <c r="D125" s="179" t="str">
        <f t="shared" si="2"/>
        <v/>
      </c>
      <c r="E125" s="182" t="s">
        <v>234</v>
      </c>
      <c r="F125" s="179"/>
      <c r="G125" s="179"/>
      <c r="H125" s="179" t="str">
        <f t="shared" si="3"/>
        <v/>
      </c>
    </row>
    <row r="126" ht="19.5" customHeight="1" spans="1:8">
      <c r="A126" s="181" t="s">
        <v>92</v>
      </c>
      <c r="B126" s="179"/>
      <c r="C126" s="179"/>
      <c r="D126" s="179" t="str">
        <f t="shared" si="2"/>
        <v/>
      </c>
      <c r="E126" s="179" t="s">
        <v>235</v>
      </c>
      <c r="F126" s="179">
        <f>SUM(F127,F136)</f>
        <v>82</v>
      </c>
      <c r="G126" s="179">
        <f>SUM(G127,G136)</f>
        <v>53</v>
      </c>
      <c r="H126" s="179">
        <f t="shared" si="3"/>
        <v>64.6</v>
      </c>
    </row>
    <row r="127" ht="19.5" customHeight="1" spans="1:8">
      <c r="A127" s="181" t="s">
        <v>99</v>
      </c>
      <c r="B127" s="179"/>
      <c r="C127" s="179"/>
      <c r="D127" s="179" t="str">
        <f t="shared" si="2"/>
        <v/>
      </c>
      <c r="E127" s="180" t="s">
        <v>236</v>
      </c>
      <c r="F127" s="179">
        <f>SUM(F128:F135)</f>
        <v>82</v>
      </c>
      <c r="G127" s="179">
        <f>SUM(G128:G135)</f>
        <v>53</v>
      </c>
      <c r="H127" s="179">
        <f t="shared" si="3"/>
        <v>64.6</v>
      </c>
    </row>
    <row r="128" ht="19.5" customHeight="1" spans="1:8">
      <c r="A128" s="183" t="s">
        <v>222</v>
      </c>
      <c r="B128" s="179"/>
      <c r="C128" s="179"/>
      <c r="D128" s="179" t="str">
        <f t="shared" si="2"/>
        <v/>
      </c>
      <c r="E128" s="180" t="s">
        <v>237</v>
      </c>
      <c r="F128" s="179"/>
      <c r="G128" s="179"/>
      <c r="H128" s="179" t="str">
        <f t="shared" si="3"/>
        <v/>
      </c>
    </row>
    <row r="129" ht="19.5" customHeight="1" spans="1:8">
      <c r="A129" s="183" t="s">
        <v>223</v>
      </c>
      <c r="B129" s="179">
        <f>SUM(B130:B134)</f>
        <v>0</v>
      </c>
      <c r="C129" s="179">
        <f>SUM(C130:C134)</f>
        <v>0</v>
      </c>
      <c r="D129" s="179" t="str">
        <f t="shared" si="2"/>
        <v/>
      </c>
      <c r="E129" s="182" t="s">
        <v>238</v>
      </c>
      <c r="F129" s="179"/>
      <c r="G129" s="179"/>
      <c r="H129" s="179" t="str">
        <f t="shared" si="3"/>
        <v/>
      </c>
    </row>
    <row r="130" ht="19.5" customHeight="1" spans="1:8">
      <c r="A130" s="183" t="s">
        <v>90</v>
      </c>
      <c r="B130" s="179"/>
      <c r="C130" s="179"/>
      <c r="D130" s="179" t="str">
        <f t="shared" si="2"/>
        <v/>
      </c>
      <c r="E130" s="182" t="s">
        <v>239</v>
      </c>
      <c r="F130" s="179">
        <v>82</v>
      </c>
      <c r="G130" s="179">
        <v>53</v>
      </c>
      <c r="H130" s="179">
        <f t="shared" si="3"/>
        <v>64.6</v>
      </c>
    </row>
    <row r="131" ht="19.5" hidden="1" customHeight="1" spans="1:8">
      <c r="A131" s="181" t="s">
        <v>91</v>
      </c>
      <c r="B131" s="179"/>
      <c r="C131" s="179"/>
      <c r="D131" s="179" t="str">
        <f t="shared" si="2"/>
        <v/>
      </c>
      <c r="E131" s="182" t="s">
        <v>240</v>
      </c>
      <c r="F131" s="179"/>
      <c r="G131" s="179"/>
      <c r="H131" s="179" t="str">
        <f t="shared" si="3"/>
        <v/>
      </c>
    </row>
    <row r="132" ht="19.5" hidden="1" customHeight="1" spans="1:8">
      <c r="A132" s="181" t="s">
        <v>92</v>
      </c>
      <c r="B132" s="179"/>
      <c r="C132" s="179"/>
      <c r="D132" s="179" t="str">
        <f t="shared" si="2"/>
        <v/>
      </c>
      <c r="E132" s="180" t="s">
        <v>241</v>
      </c>
      <c r="F132" s="179"/>
      <c r="G132" s="179"/>
      <c r="H132" s="179" t="str">
        <f t="shared" si="3"/>
        <v/>
      </c>
    </row>
    <row r="133" ht="19.5" hidden="1" customHeight="1" spans="1:8">
      <c r="A133" s="181" t="s">
        <v>99</v>
      </c>
      <c r="B133" s="179"/>
      <c r="C133" s="179"/>
      <c r="D133" s="179" t="str">
        <f t="shared" ref="D133:D196" si="4">IF(B133=0,"",ROUND(C133/B133*100,1))</f>
        <v/>
      </c>
      <c r="E133" s="180" t="s">
        <v>242</v>
      </c>
      <c r="F133" s="179"/>
      <c r="G133" s="179"/>
      <c r="H133" s="179" t="str">
        <f t="shared" ref="H133:H196" si="5">IF(F133=0,"",ROUND(G133/F133*100,1))</f>
        <v/>
      </c>
    </row>
    <row r="134" ht="19.5" hidden="1" customHeight="1" spans="1:8">
      <c r="A134" s="183" t="s">
        <v>224</v>
      </c>
      <c r="B134" s="179"/>
      <c r="C134" s="179"/>
      <c r="D134" s="179" t="str">
        <f t="shared" si="4"/>
        <v/>
      </c>
      <c r="E134" s="180" t="s">
        <v>243</v>
      </c>
      <c r="F134" s="179"/>
      <c r="G134" s="179"/>
      <c r="H134" s="179" t="str">
        <f t="shared" si="5"/>
        <v/>
      </c>
    </row>
    <row r="135" ht="19.5" hidden="1" customHeight="1" spans="1:8">
      <c r="A135" s="183" t="s">
        <v>225</v>
      </c>
      <c r="B135" s="179">
        <f>SUM(B136:B139)+F113</f>
        <v>0</v>
      </c>
      <c r="C135" s="179">
        <f>SUM(C136:C139)+G113</f>
        <v>0</v>
      </c>
      <c r="D135" s="179" t="str">
        <f t="shared" si="4"/>
        <v/>
      </c>
      <c r="E135" s="180" t="s">
        <v>245</v>
      </c>
      <c r="F135" s="179"/>
      <c r="G135" s="179"/>
      <c r="H135" s="179" t="str">
        <f t="shared" si="5"/>
        <v/>
      </c>
    </row>
    <row r="136" ht="19.5" hidden="1" customHeight="1" spans="1:8">
      <c r="A136" s="183" t="s">
        <v>90</v>
      </c>
      <c r="B136" s="179"/>
      <c r="C136" s="179"/>
      <c r="D136" s="179" t="str">
        <f t="shared" si="4"/>
        <v/>
      </c>
      <c r="E136" s="180" t="s">
        <v>246</v>
      </c>
      <c r="F136" s="179"/>
      <c r="G136" s="179"/>
      <c r="H136" s="179" t="str">
        <f t="shared" si="5"/>
        <v/>
      </c>
    </row>
    <row r="137" ht="19.5" customHeight="1" spans="1:8">
      <c r="A137" s="177" t="s">
        <v>91</v>
      </c>
      <c r="B137" s="179"/>
      <c r="C137" s="179"/>
      <c r="D137" s="179" t="str">
        <f t="shared" si="4"/>
        <v/>
      </c>
      <c r="E137" s="179" t="s">
        <v>247</v>
      </c>
      <c r="F137" s="179">
        <f>SUM(F138,B148,F143,F150,F162,B171,B185,F167,F176,F184,F192,B201)</f>
        <v>371</v>
      </c>
      <c r="G137" s="187">
        <f>SUM(G138,C148,G143,G150,G162,C171,C185,G167,G176,G184,G192,C201)</f>
        <v>398</v>
      </c>
      <c r="H137" s="179">
        <f t="shared" si="5"/>
        <v>107.3</v>
      </c>
    </row>
    <row r="138" ht="19.5" customHeight="1" spans="1:8">
      <c r="A138" s="181" t="s">
        <v>92</v>
      </c>
      <c r="B138" s="179"/>
      <c r="C138" s="179"/>
      <c r="D138" s="179" t="str">
        <f t="shared" si="4"/>
        <v/>
      </c>
      <c r="E138" s="182" t="s">
        <v>248</v>
      </c>
      <c r="F138" s="179">
        <f>F139+SUM(B140:B147)</f>
        <v>0</v>
      </c>
      <c r="G138" s="179">
        <f>G139+SUM(C140:C147)</f>
        <v>0</v>
      </c>
      <c r="H138" s="179" t="str">
        <f t="shared" si="5"/>
        <v/>
      </c>
    </row>
    <row r="139" ht="19.5" hidden="1" customHeight="1" spans="1:8">
      <c r="A139" s="181" t="s">
        <v>99</v>
      </c>
      <c r="B139" s="179"/>
      <c r="C139" s="179"/>
      <c r="D139" s="179" t="str">
        <f t="shared" si="4"/>
        <v/>
      </c>
      <c r="E139" s="182" t="s">
        <v>249</v>
      </c>
      <c r="F139" s="179"/>
      <c r="G139" s="179"/>
      <c r="H139" s="179" t="str">
        <f t="shared" si="5"/>
        <v/>
      </c>
    </row>
    <row r="140" ht="19.5" hidden="1" customHeight="1" spans="1:8">
      <c r="A140" s="181" t="s">
        <v>250</v>
      </c>
      <c r="B140" s="179"/>
      <c r="C140" s="179"/>
      <c r="D140" s="179" t="str">
        <f t="shared" si="4"/>
        <v/>
      </c>
      <c r="E140" s="180" t="s">
        <v>133</v>
      </c>
      <c r="F140" s="179"/>
      <c r="G140" s="179"/>
      <c r="H140" s="179" t="str">
        <f t="shared" si="5"/>
        <v/>
      </c>
    </row>
    <row r="141" ht="19.5" hidden="1" customHeight="1" spans="1:8">
      <c r="A141" s="183" t="s">
        <v>251</v>
      </c>
      <c r="B141" s="179"/>
      <c r="C141" s="179"/>
      <c r="D141" s="179" t="str">
        <f t="shared" si="4"/>
        <v/>
      </c>
      <c r="E141" s="180" t="s">
        <v>99</v>
      </c>
      <c r="F141" s="179"/>
      <c r="G141" s="179"/>
      <c r="H141" s="179" t="str">
        <f t="shared" si="5"/>
        <v/>
      </c>
    </row>
    <row r="142" ht="19.5" hidden="1" customHeight="1" spans="1:8">
      <c r="A142" s="183" t="s">
        <v>252</v>
      </c>
      <c r="B142" s="179"/>
      <c r="C142" s="179"/>
      <c r="D142" s="179" t="str">
        <f t="shared" si="4"/>
        <v/>
      </c>
      <c r="E142" s="180" t="s">
        <v>274</v>
      </c>
      <c r="F142" s="179"/>
      <c r="G142" s="179"/>
      <c r="H142" s="179" t="str">
        <f t="shared" si="5"/>
        <v/>
      </c>
    </row>
    <row r="143" ht="19.5" hidden="1" customHeight="1" spans="1:8">
      <c r="A143" s="183" t="s">
        <v>253</v>
      </c>
      <c r="B143" s="179"/>
      <c r="C143" s="179"/>
      <c r="D143" s="179" t="str">
        <f t="shared" si="4"/>
        <v/>
      </c>
      <c r="E143" s="182" t="s">
        <v>275</v>
      </c>
      <c r="F143" s="179">
        <f>SUM(F144:F149)</f>
        <v>0</v>
      </c>
      <c r="G143" s="179">
        <f>SUM(G144:G149)</f>
        <v>0</v>
      </c>
      <c r="H143" s="179" t="str">
        <f t="shared" si="5"/>
        <v/>
      </c>
    </row>
    <row r="144" ht="19.5" hidden="1" customHeight="1" spans="1:8">
      <c r="A144" s="181" t="s">
        <v>254</v>
      </c>
      <c r="B144" s="179"/>
      <c r="C144" s="179"/>
      <c r="D144" s="179" t="str">
        <f t="shared" si="4"/>
        <v/>
      </c>
      <c r="E144" s="182" t="s">
        <v>90</v>
      </c>
      <c r="F144" s="179"/>
      <c r="G144" s="179"/>
      <c r="H144" s="179" t="str">
        <f t="shared" si="5"/>
        <v/>
      </c>
    </row>
    <row r="145" ht="19.5" hidden="1" customHeight="1" spans="1:8">
      <c r="A145" s="181" t="s">
        <v>255</v>
      </c>
      <c r="B145" s="179"/>
      <c r="C145" s="179"/>
      <c r="D145" s="179" t="str">
        <f t="shared" si="4"/>
        <v/>
      </c>
      <c r="E145" s="182" t="s">
        <v>91</v>
      </c>
      <c r="F145" s="179"/>
      <c r="G145" s="179"/>
      <c r="H145" s="179" t="str">
        <f t="shared" si="5"/>
        <v/>
      </c>
    </row>
    <row r="146" ht="19.5" hidden="1" customHeight="1" spans="1:8">
      <c r="A146" s="181" t="s">
        <v>256</v>
      </c>
      <c r="B146" s="179"/>
      <c r="C146" s="179"/>
      <c r="D146" s="179" t="str">
        <f t="shared" si="4"/>
        <v/>
      </c>
      <c r="E146" s="180" t="s">
        <v>92</v>
      </c>
      <c r="F146" s="179"/>
      <c r="G146" s="179"/>
      <c r="H146" s="179" t="str">
        <f t="shared" si="5"/>
        <v/>
      </c>
    </row>
    <row r="147" ht="19.5" hidden="1" customHeight="1" spans="1:8">
      <c r="A147" s="183" t="s">
        <v>257</v>
      </c>
      <c r="B147" s="179"/>
      <c r="C147" s="179"/>
      <c r="D147" s="179" t="str">
        <f t="shared" si="4"/>
        <v/>
      </c>
      <c r="E147" s="180" t="s">
        <v>276</v>
      </c>
      <c r="F147" s="179"/>
      <c r="G147" s="179"/>
      <c r="H147" s="179" t="str">
        <f t="shared" si="5"/>
        <v/>
      </c>
    </row>
    <row r="148" ht="19.5" customHeight="1" spans="1:8">
      <c r="A148" s="183" t="s">
        <v>258</v>
      </c>
      <c r="B148" s="179">
        <f>SUM(B149:B166)+SUM(F140:F142)</f>
        <v>371</v>
      </c>
      <c r="C148" s="179">
        <f>SUM(C149:C166)+SUM(G140:G142)</f>
        <v>398</v>
      </c>
      <c r="D148" s="179">
        <f t="shared" si="4"/>
        <v>107.3</v>
      </c>
      <c r="E148" s="180" t="s">
        <v>99</v>
      </c>
      <c r="F148" s="179"/>
      <c r="G148" s="179"/>
      <c r="H148" s="179" t="str">
        <f t="shared" si="5"/>
        <v/>
      </c>
    </row>
    <row r="149" ht="19.5" customHeight="1" spans="1:8">
      <c r="A149" s="183" t="s">
        <v>90</v>
      </c>
      <c r="B149" s="179">
        <v>371</v>
      </c>
      <c r="C149" s="179">
        <v>398</v>
      </c>
      <c r="D149" s="179">
        <f t="shared" si="4"/>
        <v>107.3</v>
      </c>
      <c r="E149" s="179" t="s">
        <v>277</v>
      </c>
      <c r="F149" s="179"/>
      <c r="G149" s="179"/>
      <c r="H149" s="179" t="str">
        <f t="shared" si="5"/>
        <v/>
      </c>
    </row>
    <row r="150" ht="19.5" hidden="1" customHeight="1" spans="1:8">
      <c r="A150" s="177" t="s">
        <v>91</v>
      </c>
      <c r="B150" s="179"/>
      <c r="C150" s="179"/>
      <c r="D150" s="179" t="str">
        <f t="shared" si="4"/>
        <v/>
      </c>
      <c r="E150" s="182" t="s">
        <v>278</v>
      </c>
      <c r="F150" s="179">
        <f>SUM(F151:F161)</f>
        <v>0</v>
      </c>
      <c r="G150" s="179">
        <f>SUM(G151:G161)</f>
        <v>0</v>
      </c>
      <c r="H150" s="179" t="str">
        <f t="shared" si="5"/>
        <v/>
      </c>
    </row>
    <row r="151" ht="19.5" hidden="1" customHeight="1" spans="1:8">
      <c r="A151" s="181" t="s">
        <v>92</v>
      </c>
      <c r="B151" s="179"/>
      <c r="C151" s="179"/>
      <c r="D151" s="179" t="str">
        <f t="shared" si="4"/>
        <v/>
      </c>
      <c r="E151" s="182" t="s">
        <v>90</v>
      </c>
      <c r="F151" s="179"/>
      <c r="G151" s="179"/>
      <c r="H151" s="179" t="str">
        <f t="shared" si="5"/>
        <v/>
      </c>
    </row>
    <row r="152" ht="19.5" hidden="1" customHeight="1" spans="1:8">
      <c r="A152" s="181" t="s">
        <v>259</v>
      </c>
      <c r="B152" s="179"/>
      <c r="C152" s="179"/>
      <c r="D152" s="179" t="str">
        <f t="shared" si="4"/>
        <v/>
      </c>
      <c r="E152" s="182" t="s">
        <v>91</v>
      </c>
      <c r="F152" s="179"/>
      <c r="G152" s="179"/>
      <c r="H152" s="179" t="str">
        <f t="shared" si="5"/>
        <v/>
      </c>
    </row>
    <row r="153" ht="19.5" hidden="1" customHeight="1" spans="1:8">
      <c r="A153" s="181" t="s">
        <v>260</v>
      </c>
      <c r="B153" s="179"/>
      <c r="C153" s="179"/>
      <c r="D153" s="179" t="str">
        <f t="shared" si="4"/>
        <v/>
      </c>
      <c r="E153" s="180" t="s">
        <v>92</v>
      </c>
      <c r="F153" s="179"/>
      <c r="G153" s="179"/>
      <c r="H153" s="179" t="str">
        <f t="shared" si="5"/>
        <v/>
      </c>
    </row>
    <row r="154" ht="19.5" hidden="1" customHeight="1" spans="1:8">
      <c r="A154" s="183" t="s">
        <v>261</v>
      </c>
      <c r="B154" s="179"/>
      <c r="C154" s="179"/>
      <c r="D154" s="179" t="str">
        <f t="shared" si="4"/>
        <v/>
      </c>
      <c r="E154" s="180" t="s">
        <v>279</v>
      </c>
      <c r="F154" s="179"/>
      <c r="G154" s="179"/>
      <c r="H154" s="179" t="str">
        <f t="shared" si="5"/>
        <v/>
      </c>
    </row>
    <row r="155" ht="19.5" hidden="1" customHeight="1" spans="1:8">
      <c r="A155" s="183" t="s">
        <v>262</v>
      </c>
      <c r="B155" s="179"/>
      <c r="C155" s="179"/>
      <c r="D155" s="179" t="str">
        <f t="shared" si="4"/>
        <v/>
      </c>
      <c r="E155" s="180" t="s">
        <v>280</v>
      </c>
      <c r="F155" s="179"/>
      <c r="G155" s="179"/>
      <c r="H155" s="179" t="str">
        <f t="shared" si="5"/>
        <v/>
      </c>
    </row>
    <row r="156" ht="19.5" hidden="1" customHeight="1" spans="1:8">
      <c r="A156" s="183" t="s">
        <v>263</v>
      </c>
      <c r="B156" s="179"/>
      <c r="C156" s="179"/>
      <c r="D156" s="179" t="str">
        <f t="shared" si="4"/>
        <v/>
      </c>
      <c r="E156" s="182" t="s">
        <v>281</v>
      </c>
      <c r="F156" s="179"/>
      <c r="G156" s="179"/>
      <c r="H156" s="179" t="str">
        <f t="shared" si="5"/>
        <v/>
      </c>
    </row>
    <row r="157" ht="19.5" hidden="1" customHeight="1" spans="1:8">
      <c r="A157" s="181" t="s">
        <v>264</v>
      </c>
      <c r="B157" s="179"/>
      <c r="C157" s="179"/>
      <c r="D157" s="179" t="str">
        <f t="shared" si="4"/>
        <v/>
      </c>
      <c r="E157" s="182" t="s">
        <v>282</v>
      </c>
      <c r="F157" s="179"/>
      <c r="G157" s="179"/>
      <c r="H157" s="179" t="str">
        <f t="shared" si="5"/>
        <v/>
      </c>
    </row>
    <row r="158" ht="19.5" hidden="1" customHeight="1" spans="1:8">
      <c r="A158" s="181" t="s">
        <v>265</v>
      </c>
      <c r="B158" s="179"/>
      <c r="C158" s="179"/>
      <c r="D158" s="179" t="str">
        <f t="shared" si="4"/>
        <v/>
      </c>
      <c r="E158" s="182" t="s">
        <v>283</v>
      </c>
      <c r="F158" s="179"/>
      <c r="G158" s="179"/>
      <c r="H158" s="179" t="str">
        <f t="shared" si="5"/>
        <v/>
      </c>
    </row>
    <row r="159" ht="19.5" hidden="1" customHeight="1" spans="1:8">
      <c r="A159" s="181" t="s">
        <v>266</v>
      </c>
      <c r="B159" s="179"/>
      <c r="C159" s="179"/>
      <c r="D159" s="179" t="str">
        <f t="shared" si="4"/>
        <v/>
      </c>
      <c r="E159" s="180" t="s">
        <v>284</v>
      </c>
      <c r="F159" s="179"/>
      <c r="G159" s="179"/>
      <c r="H159" s="179" t="str">
        <f t="shared" si="5"/>
        <v/>
      </c>
    </row>
    <row r="160" ht="19.5" hidden="1" customHeight="1" spans="1:8">
      <c r="A160" s="183" t="s">
        <v>267</v>
      </c>
      <c r="B160" s="179"/>
      <c r="C160" s="179"/>
      <c r="D160" s="179" t="str">
        <f t="shared" si="4"/>
        <v/>
      </c>
      <c r="E160" s="180" t="s">
        <v>99</v>
      </c>
      <c r="F160" s="179"/>
      <c r="G160" s="179"/>
      <c r="H160" s="179" t="str">
        <f t="shared" si="5"/>
        <v/>
      </c>
    </row>
    <row r="161" ht="19.5" hidden="1" customHeight="1" spans="1:8">
      <c r="A161" s="183" t="s">
        <v>268</v>
      </c>
      <c r="B161" s="179"/>
      <c r="C161" s="179"/>
      <c r="D161" s="179" t="str">
        <f t="shared" si="4"/>
        <v/>
      </c>
      <c r="E161" s="180" t="s">
        <v>285</v>
      </c>
      <c r="F161" s="179"/>
      <c r="G161" s="179"/>
      <c r="H161" s="179" t="str">
        <f t="shared" si="5"/>
        <v/>
      </c>
    </row>
    <row r="162" ht="19.5" hidden="1" customHeight="1" spans="1:8">
      <c r="A162" s="183" t="s">
        <v>269</v>
      </c>
      <c r="B162" s="179"/>
      <c r="C162" s="179"/>
      <c r="D162" s="179" t="str">
        <f t="shared" si="4"/>
        <v/>
      </c>
      <c r="E162" s="179" t="s">
        <v>286</v>
      </c>
      <c r="F162" s="179">
        <f>SUM(F163:F166)+SUM(B167:B170)</f>
        <v>0</v>
      </c>
      <c r="G162" s="179">
        <f>SUM(G163:G166)+SUM(C167:C170)</f>
        <v>0</v>
      </c>
      <c r="H162" s="179" t="str">
        <f t="shared" si="5"/>
        <v/>
      </c>
    </row>
    <row r="163" ht="19.5" hidden="1" customHeight="1" spans="1:8">
      <c r="A163" s="177" t="s">
        <v>270</v>
      </c>
      <c r="B163" s="179"/>
      <c r="C163" s="179"/>
      <c r="D163" s="179" t="str">
        <f t="shared" si="4"/>
        <v/>
      </c>
      <c r="E163" s="182" t="s">
        <v>90</v>
      </c>
      <c r="F163" s="179"/>
      <c r="G163" s="179"/>
      <c r="H163" s="179" t="str">
        <f t="shared" si="5"/>
        <v/>
      </c>
    </row>
    <row r="164" ht="19.5" hidden="1" customHeight="1" spans="1:8">
      <c r="A164" s="181" t="s">
        <v>271</v>
      </c>
      <c r="B164" s="179"/>
      <c r="C164" s="179"/>
      <c r="D164" s="179" t="str">
        <f t="shared" si="4"/>
        <v/>
      </c>
      <c r="E164" s="182" t="s">
        <v>91</v>
      </c>
      <c r="F164" s="179"/>
      <c r="G164" s="179"/>
      <c r="H164" s="179" t="str">
        <f t="shared" si="5"/>
        <v/>
      </c>
    </row>
    <row r="165" ht="19.5" hidden="1" customHeight="1" spans="1:8">
      <c r="A165" s="181" t="s">
        <v>272</v>
      </c>
      <c r="B165" s="179"/>
      <c r="C165" s="179"/>
      <c r="D165" s="179" t="str">
        <f t="shared" si="4"/>
        <v/>
      </c>
      <c r="E165" s="182" t="s">
        <v>92</v>
      </c>
      <c r="F165" s="179"/>
      <c r="G165" s="179"/>
      <c r="H165" s="179" t="str">
        <f t="shared" si="5"/>
        <v/>
      </c>
    </row>
    <row r="166" ht="19.5" hidden="1" customHeight="1" spans="1:8">
      <c r="A166" s="181" t="s">
        <v>273</v>
      </c>
      <c r="B166" s="179"/>
      <c r="C166" s="179"/>
      <c r="D166" s="179" t="str">
        <f t="shared" si="4"/>
        <v/>
      </c>
      <c r="E166" s="180" t="s">
        <v>287</v>
      </c>
      <c r="F166" s="179"/>
      <c r="G166" s="179"/>
      <c r="H166" s="179" t="str">
        <f t="shared" si="5"/>
        <v/>
      </c>
    </row>
    <row r="167" ht="19.5" hidden="1" customHeight="1" spans="1:8">
      <c r="A167" s="183" t="s">
        <v>288</v>
      </c>
      <c r="B167" s="179"/>
      <c r="C167" s="179"/>
      <c r="D167" s="179" t="str">
        <f t="shared" si="4"/>
        <v/>
      </c>
      <c r="E167" s="180" t="s">
        <v>306</v>
      </c>
      <c r="F167" s="179">
        <f>SUM(F168:F175)</f>
        <v>0</v>
      </c>
      <c r="G167" s="179">
        <f>SUM(G168:G175)</f>
        <v>0</v>
      </c>
      <c r="H167" s="179" t="str">
        <f t="shared" si="5"/>
        <v/>
      </c>
    </row>
    <row r="168" ht="19.5" hidden="1" customHeight="1" spans="1:8">
      <c r="A168" s="183" t="s">
        <v>289</v>
      </c>
      <c r="B168" s="179"/>
      <c r="C168" s="179"/>
      <c r="D168" s="179" t="str">
        <f t="shared" si="4"/>
        <v/>
      </c>
      <c r="E168" s="180" t="s">
        <v>90</v>
      </c>
      <c r="F168" s="179"/>
      <c r="G168" s="179"/>
      <c r="H168" s="179" t="str">
        <f t="shared" si="5"/>
        <v/>
      </c>
    </row>
    <row r="169" ht="19.5" hidden="1" customHeight="1" spans="1:8">
      <c r="A169" s="181" t="s">
        <v>99</v>
      </c>
      <c r="B169" s="179"/>
      <c r="C169" s="179"/>
      <c r="D169" s="179" t="str">
        <f t="shared" si="4"/>
        <v/>
      </c>
      <c r="E169" s="180" t="s">
        <v>91</v>
      </c>
      <c r="F169" s="179"/>
      <c r="G169" s="179"/>
      <c r="H169" s="179" t="str">
        <f t="shared" si="5"/>
        <v/>
      </c>
    </row>
    <row r="170" ht="19.5" hidden="1" customHeight="1" spans="1:8">
      <c r="A170" s="181" t="s">
        <v>290</v>
      </c>
      <c r="B170" s="179"/>
      <c r="C170" s="179"/>
      <c r="D170" s="179" t="str">
        <f t="shared" si="4"/>
        <v/>
      </c>
      <c r="E170" s="182" t="s">
        <v>92</v>
      </c>
      <c r="F170" s="179"/>
      <c r="G170" s="179"/>
      <c r="H170" s="179" t="str">
        <f t="shared" si="5"/>
        <v/>
      </c>
    </row>
    <row r="171" ht="19.5" hidden="1" customHeight="1" spans="1:8">
      <c r="A171" s="181" t="s">
        <v>291</v>
      </c>
      <c r="B171" s="179">
        <f>SUM(B172:B184)</f>
        <v>0</v>
      </c>
      <c r="C171" s="179">
        <f>SUM(C172:C184)</f>
        <v>0</v>
      </c>
      <c r="D171" s="179" t="str">
        <f t="shared" si="4"/>
        <v/>
      </c>
      <c r="E171" s="182" t="s">
        <v>307</v>
      </c>
      <c r="F171" s="179"/>
      <c r="G171" s="179"/>
      <c r="H171" s="179" t="str">
        <f t="shared" si="5"/>
        <v/>
      </c>
    </row>
    <row r="172" ht="19.5" hidden="1" customHeight="1" spans="1:8">
      <c r="A172" s="183" t="s">
        <v>90</v>
      </c>
      <c r="B172" s="179"/>
      <c r="C172" s="179"/>
      <c r="D172" s="179" t="str">
        <f t="shared" si="4"/>
        <v/>
      </c>
      <c r="E172" s="182" t="s">
        <v>308</v>
      </c>
      <c r="F172" s="179"/>
      <c r="G172" s="179"/>
      <c r="H172" s="179" t="str">
        <f t="shared" si="5"/>
        <v/>
      </c>
    </row>
    <row r="173" ht="19.5" hidden="1" customHeight="1" spans="1:8">
      <c r="A173" s="183" t="s">
        <v>91</v>
      </c>
      <c r="B173" s="179"/>
      <c r="C173" s="179"/>
      <c r="D173" s="179" t="str">
        <f t="shared" si="4"/>
        <v/>
      </c>
      <c r="E173" s="180" t="s">
        <v>309</v>
      </c>
      <c r="F173" s="179"/>
      <c r="G173" s="179"/>
      <c r="H173" s="179" t="str">
        <f t="shared" si="5"/>
        <v/>
      </c>
    </row>
    <row r="174" ht="19.5" hidden="1" customHeight="1" spans="1:8">
      <c r="A174" s="183" t="s">
        <v>92</v>
      </c>
      <c r="B174" s="179"/>
      <c r="C174" s="179"/>
      <c r="D174" s="179" t="str">
        <f t="shared" si="4"/>
        <v/>
      </c>
      <c r="E174" s="180" t="s">
        <v>99</v>
      </c>
      <c r="F174" s="179"/>
      <c r="G174" s="179"/>
      <c r="H174" s="179" t="str">
        <f t="shared" si="5"/>
        <v/>
      </c>
    </row>
    <row r="175" ht="19.5" hidden="1" customHeight="1" spans="1:8">
      <c r="A175" s="177" t="s">
        <v>292</v>
      </c>
      <c r="B175" s="179"/>
      <c r="C175" s="179"/>
      <c r="D175" s="179" t="str">
        <f t="shared" si="4"/>
        <v/>
      </c>
      <c r="E175" s="180" t="s">
        <v>310</v>
      </c>
      <c r="F175" s="179"/>
      <c r="G175" s="179"/>
      <c r="H175" s="179" t="str">
        <f t="shared" si="5"/>
        <v/>
      </c>
    </row>
    <row r="176" ht="19.5" hidden="1" customHeight="1" spans="1:8">
      <c r="A176" s="181" t="s">
        <v>293</v>
      </c>
      <c r="B176" s="179"/>
      <c r="C176" s="179"/>
      <c r="D176" s="179" t="str">
        <f t="shared" si="4"/>
        <v/>
      </c>
      <c r="E176" s="179" t="s">
        <v>311</v>
      </c>
      <c r="F176" s="179">
        <f>SUM(F177:F183)</f>
        <v>0</v>
      </c>
      <c r="G176" s="179">
        <f>SUM(G177:G183)</f>
        <v>0</v>
      </c>
      <c r="H176" s="179" t="str">
        <f t="shared" si="5"/>
        <v/>
      </c>
    </row>
    <row r="177" ht="19.5" hidden="1" customHeight="1" spans="1:8">
      <c r="A177" s="181" t="s">
        <v>294</v>
      </c>
      <c r="B177" s="179"/>
      <c r="C177" s="179"/>
      <c r="D177" s="179" t="str">
        <f t="shared" si="4"/>
        <v/>
      </c>
      <c r="E177" s="182" t="s">
        <v>90</v>
      </c>
      <c r="F177" s="179"/>
      <c r="G177" s="179"/>
      <c r="H177" s="179" t="str">
        <f t="shared" si="5"/>
        <v/>
      </c>
    </row>
    <row r="178" ht="19.5" hidden="1" customHeight="1" spans="1:8">
      <c r="A178" s="181" t="s">
        <v>295</v>
      </c>
      <c r="B178" s="179"/>
      <c r="C178" s="179"/>
      <c r="D178" s="179" t="str">
        <f t="shared" si="4"/>
        <v/>
      </c>
      <c r="E178" s="182" t="s">
        <v>91</v>
      </c>
      <c r="F178" s="179"/>
      <c r="G178" s="179"/>
      <c r="H178" s="179" t="str">
        <f t="shared" si="5"/>
        <v/>
      </c>
    </row>
    <row r="179" ht="19.5" hidden="1" customHeight="1" spans="1:8">
      <c r="A179" s="183" t="s">
        <v>296</v>
      </c>
      <c r="B179" s="179"/>
      <c r="C179" s="179"/>
      <c r="D179" s="179" t="str">
        <f t="shared" si="4"/>
        <v/>
      </c>
      <c r="E179" s="182" t="s">
        <v>92</v>
      </c>
      <c r="F179" s="179"/>
      <c r="G179" s="179"/>
      <c r="H179" s="179" t="str">
        <f t="shared" si="5"/>
        <v/>
      </c>
    </row>
    <row r="180" ht="19.5" hidden="1" customHeight="1" spans="1:8">
      <c r="A180" s="183" t="s">
        <v>297</v>
      </c>
      <c r="B180" s="179"/>
      <c r="C180" s="179"/>
      <c r="D180" s="179" t="str">
        <f t="shared" si="4"/>
        <v/>
      </c>
      <c r="E180" s="180" t="s">
        <v>312</v>
      </c>
      <c r="F180" s="179"/>
      <c r="G180" s="179"/>
      <c r="H180" s="179" t="str">
        <f t="shared" si="5"/>
        <v/>
      </c>
    </row>
    <row r="181" ht="19.5" hidden="1" customHeight="1" spans="1:8">
      <c r="A181" s="183" t="s">
        <v>298</v>
      </c>
      <c r="B181" s="179"/>
      <c r="C181" s="179"/>
      <c r="D181" s="179" t="str">
        <f t="shared" si="4"/>
        <v/>
      </c>
      <c r="E181" s="180" t="s">
        <v>313</v>
      </c>
      <c r="F181" s="179"/>
      <c r="G181" s="179"/>
      <c r="H181" s="179" t="str">
        <f t="shared" si="5"/>
        <v/>
      </c>
    </row>
    <row r="182" ht="19.5" hidden="1" customHeight="1" spans="1:8">
      <c r="A182" s="183" t="s">
        <v>299</v>
      </c>
      <c r="B182" s="179"/>
      <c r="C182" s="179"/>
      <c r="D182" s="179" t="str">
        <f t="shared" si="4"/>
        <v/>
      </c>
      <c r="E182" s="180" t="s">
        <v>99</v>
      </c>
      <c r="F182" s="179"/>
      <c r="G182" s="179"/>
      <c r="H182" s="179" t="str">
        <f t="shared" si="5"/>
        <v/>
      </c>
    </row>
    <row r="183" ht="19.5" hidden="1" customHeight="1" spans="1:8">
      <c r="A183" s="183" t="s">
        <v>99</v>
      </c>
      <c r="B183" s="179"/>
      <c r="C183" s="179"/>
      <c r="D183" s="179" t="str">
        <f t="shared" si="4"/>
        <v/>
      </c>
      <c r="E183" s="182" t="s">
        <v>314</v>
      </c>
      <c r="F183" s="179"/>
      <c r="G183" s="179"/>
      <c r="H183" s="179" t="str">
        <f t="shared" si="5"/>
        <v/>
      </c>
    </row>
    <row r="184" ht="19.5" hidden="1" customHeight="1" spans="1:8">
      <c r="A184" s="181" t="s">
        <v>300</v>
      </c>
      <c r="B184" s="179"/>
      <c r="C184" s="179"/>
      <c r="D184" s="179" t="str">
        <f t="shared" si="4"/>
        <v/>
      </c>
      <c r="E184" s="182" t="s">
        <v>315</v>
      </c>
      <c r="F184" s="179">
        <f>SUM(F185:F191)</f>
        <v>0</v>
      </c>
      <c r="G184" s="179">
        <f>SUM(G185:G191)</f>
        <v>0</v>
      </c>
      <c r="H184" s="179" t="str">
        <f t="shared" si="5"/>
        <v/>
      </c>
    </row>
    <row r="185" ht="19.5" hidden="1" customHeight="1" spans="1:8">
      <c r="A185" s="181" t="s">
        <v>301</v>
      </c>
      <c r="B185" s="179">
        <f>SUM(B186:B193)</f>
        <v>0</v>
      </c>
      <c r="C185" s="179">
        <f>SUM(C186:C193)</f>
        <v>0</v>
      </c>
      <c r="D185" s="179" t="str">
        <f t="shared" si="4"/>
        <v/>
      </c>
      <c r="E185" s="182" t="s">
        <v>90</v>
      </c>
      <c r="F185" s="179"/>
      <c r="G185" s="179"/>
      <c r="H185" s="179" t="str">
        <f t="shared" si="5"/>
        <v/>
      </c>
    </row>
    <row r="186" ht="19.5" hidden="1" customHeight="1" spans="1:8">
      <c r="A186" s="181" t="s">
        <v>90</v>
      </c>
      <c r="B186" s="179"/>
      <c r="C186" s="179"/>
      <c r="D186" s="179" t="str">
        <f t="shared" si="4"/>
        <v/>
      </c>
      <c r="E186" s="180" t="s">
        <v>91</v>
      </c>
      <c r="F186" s="179"/>
      <c r="G186" s="179"/>
      <c r="H186" s="179" t="str">
        <f t="shared" si="5"/>
        <v/>
      </c>
    </row>
    <row r="187" ht="19.5" hidden="1" customHeight="1" spans="1:8">
      <c r="A187" s="183" t="s">
        <v>91</v>
      </c>
      <c r="B187" s="179"/>
      <c r="C187" s="179"/>
      <c r="D187" s="179" t="str">
        <f t="shared" si="4"/>
        <v/>
      </c>
      <c r="E187" s="180" t="s">
        <v>316</v>
      </c>
      <c r="F187" s="179"/>
      <c r="G187" s="179"/>
      <c r="H187" s="179" t="str">
        <f t="shared" si="5"/>
        <v/>
      </c>
    </row>
    <row r="188" ht="19.5" hidden="1" customHeight="1" spans="1:8">
      <c r="A188" s="183" t="s">
        <v>92</v>
      </c>
      <c r="B188" s="179"/>
      <c r="C188" s="179"/>
      <c r="D188" s="179" t="str">
        <f t="shared" si="4"/>
        <v/>
      </c>
      <c r="E188" s="180" t="s">
        <v>317</v>
      </c>
      <c r="F188" s="179"/>
      <c r="G188" s="179"/>
      <c r="H188" s="179" t="str">
        <f t="shared" si="5"/>
        <v/>
      </c>
    </row>
    <row r="189" ht="19.5" hidden="1" customHeight="1" spans="1:8">
      <c r="A189" s="183" t="s">
        <v>302</v>
      </c>
      <c r="B189" s="179"/>
      <c r="C189" s="179"/>
      <c r="D189" s="179" t="str">
        <f t="shared" si="4"/>
        <v/>
      </c>
      <c r="E189" s="179" t="s">
        <v>318</v>
      </c>
      <c r="F189" s="179"/>
      <c r="G189" s="179"/>
      <c r="H189" s="179" t="str">
        <f t="shared" si="5"/>
        <v/>
      </c>
    </row>
    <row r="190" ht="19.5" hidden="1" customHeight="1" spans="1:8">
      <c r="A190" s="177" t="s">
        <v>303</v>
      </c>
      <c r="B190" s="179"/>
      <c r="C190" s="179"/>
      <c r="D190" s="179" t="str">
        <f t="shared" si="4"/>
        <v/>
      </c>
      <c r="E190" s="182" t="s">
        <v>271</v>
      </c>
      <c r="F190" s="179"/>
      <c r="G190" s="179"/>
      <c r="H190" s="179" t="str">
        <f t="shared" si="5"/>
        <v/>
      </c>
    </row>
    <row r="191" ht="19.5" hidden="1" customHeight="1" spans="1:8">
      <c r="A191" s="181" t="s">
        <v>304</v>
      </c>
      <c r="B191" s="179"/>
      <c r="C191" s="179"/>
      <c r="D191" s="179" t="str">
        <f t="shared" si="4"/>
        <v/>
      </c>
      <c r="E191" s="182" t="s">
        <v>319</v>
      </c>
      <c r="F191" s="179"/>
      <c r="G191" s="179"/>
      <c r="H191" s="179" t="str">
        <f t="shared" si="5"/>
        <v/>
      </c>
    </row>
    <row r="192" ht="19.5" hidden="1" customHeight="1" spans="1:8">
      <c r="A192" s="181" t="s">
        <v>99</v>
      </c>
      <c r="B192" s="179"/>
      <c r="C192" s="179"/>
      <c r="D192" s="179" t="str">
        <f t="shared" si="4"/>
        <v/>
      </c>
      <c r="E192" s="182" t="s">
        <v>320</v>
      </c>
      <c r="F192" s="179">
        <f>F193+SUM(B194:B200)</f>
        <v>0</v>
      </c>
      <c r="G192" s="179">
        <f>G193+SUM(C194:C200)</f>
        <v>0</v>
      </c>
      <c r="H192" s="179" t="str">
        <f t="shared" si="5"/>
        <v/>
      </c>
    </row>
    <row r="193" ht="19.5" hidden="1" customHeight="1" spans="1:8">
      <c r="A193" s="181" t="s">
        <v>305</v>
      </c>
      <c r="B193" s="179"/>
      <c r="C193" s="179"/>
      <c r="D193" s="179" t="str">
        <f t="shared" si="4"/>
        <v/>
      </c>
      <c r="E193" s="182" t="s">
        <v>321</v>
      </c>
      <c r="F193" s="179"/>
      <c r="G193" s="179"/>
      <c r="H193" s="179" t="str">
        <f t="shared" si="5"/>
        <v/>
      </c>
    </row>
    <row r="194" ht="19.5" hidden="1" customHeight="1" spans="1:8">
      <c r="A194" s="183" t="s">
        <v>90</v>
      </c>
      <c r="B194" s="179"/>
      <c r="C194" s="179"/>
      <c r="D194" s="179" t="str">
        <f t="shared" si="4"/>
        <v/>
      </c>
      <c r="E194" s="180" t="s">
        <v>345</v>
      </c>
      <c r="F194" s="179"/>
      <c r="G194" s="179"/>
      <c r="H194" s="179" t="str">
        <f t="shared" si="5"/>
        <v/>
      </c>
    </row>
    <row r="195" ht="19.5" hidden="1" customHeight="1" spans="1:8">
      <c r="A195" s="183" t="s">
        <v>322</v>
      </c>
      <c r="B195" s="179"/>
      <c r="C195" s="179"/>
      <c r="D195" s="179" t="str">
        <f t="shared" si="4"/>
        <v/>
      </c>
      <c r="E195" s="180" t="s">
        <v>346</v>
      </c>
      <c r="F195" s="179"/>
      <c r="G195" s="179"/>
      <c r="H195" s="179" t="str">
        <f t="shared" si="5"/>
        <v/>
      </c>
    </row>
    <row r="196" ht="19.5" hidden="1" customHeight="1" spans="1:8">
      <c r="A196" s="183" t="s">
        <v>323</v>
      </c>
      <c r="B196" s="179"/>
      <c r="C196" s="179"/>
      <c r="D196" s="179" t="str">
        <f t="shared" si="4"/>
        <v/>
      </c>
      <c r="E196" s="180" t="s">
        <v>347</v>
      </c>
      <c r="F196" s="179"/>
      <c r="G196" s="179"/>
      <c r="H196" s="179" t="str">
        <f t="shared" si="5"/>
        <v/>
      </c>
    </row>
    <row r="197" ht="19.5" hidden="1" customHeight="1" spans="1:8">
      <c r="A197" s="183" t="s">
        <v>324</v>
      </c>
      <c r="B197" s="179"/>
      <c r="C197" s="179"/>
      <c r="D197" s="179" t="str">
        <f t="shared" ref="D197:D260" si="6">IF(B197=0,"",ROUND(C197/B197*100,1))</f>
        <v/>
      </c>
      <c r="E197" s="179" t="s">
        <v>348</v>
      </c>
      <c r="F197" s="179">
        <f>SUM(F198:F202)</f>
        <v>0</v>
      </c>
      <c r="G197" s="179">
        <f>SUM(G198:G202)</f>
        <v>0</v>
      </c>
      <c r="H197" s="179" t="str">
        <f t="shared" ref="H197:H260" si="7">IF(F197=0,"",ROUND(G197/F197*100,1))</f>
        <v/>
      </c>
    </row>
    <row r="198" ht="19.5" hidden="1" customHeight="1" spans="1:8">
      <c r="A198" s="177" t="s">
        <v>325</v>
      </c>
      <c r="B198" s="179"/>
      <c r="C198" s="179"/>
      <c r="D198" s="179" t="str">
        <f t="shared" si="6"/>
        <v/>
      </c>
      <c r="E198" s="182" t="s">
        <v>349</v>
      </c>
      <c r="F198" s="179"/>
      <c r="G198" s="179"/>
      <c r="H198" s="179" t="str">
        <f t="shared" si="7"/>
        <v/>
      </c>
    </row>
    <row r="199" ht="19.5" hidden="1" customHeight="1" spans="1:8">
      <c r="A199" s="181" t="s">
        <v>326</v>
      </c>
      <c r="B199" s="179"/>
      <c r="C199" s="179"/>
      <c r="D199" s="179" t="str">
        <f t="shared" si="6"/>
        <v/>
      </c>
      <c r="E199" s="182" t="s">
        <v>350</v>
      </c>
      <c r="F199" s="179"/>
      <c r="G199" s="179"/>
      <c r="H199" s="179" t="str">
        <f t="shared" si="7"/>
        <v/>
      </c>
    </row>
    <row r="200" ht="19.5" hidden="1" customHeight="1" spans="1:8">
      <c r="A200" s="181" t="s">
        <v>327</v>
      </c>
      <c r="B200" s="179"/>
      <c r="C200" s="179"/>
      <c r="D200" s="179" t="str">
        <f t="shared" si="6"/>
        <v/>
      </c>
      <c r="E200" s="182" t="s">
        <v>351</v>
      </c>
      <c r="F200" s="179"/>
      <c r="G200" s="179"/>
      <c r="H200" s="179" t="str">
        <f t="shared" si="7"/>
        <v/>
      </c>
    </row>
    <row r="201" ht="19.5" hidden="1" customHeight="1" spans="1:8">
      <c r="A201" s="181" t="s">
        <v>328</v>
      </c>
      <c r="B201" s="179"/>
      <c r="C201" s="187"/>
      <c r="D201" s="179" t="str">
        <f t="shared" si="6"/>
        <v/>
      </c>
      <c r="E201" s="180" t="s">
        <v>352</v>
      </c>
      <c r="F201" s="179"/>
      <c r="G201" s="179"/>
      <c r="H201" s="179" t="str">
        <f t="shared" si="7"/>
        <v/>
      </c>
    </row>
    <row r="202" ht="19.5" customHeight="1" spans="1:8">
      <c r="A202" s="177" t="s">
        <v>329</v>
      </c>
      <c r="B202" s="179">
        <f>SUM(B203,B208,B217,F197,F203,F207,F211,F215,B221,B228)</f>
        <v>7890</v>
      </c>
      <c r="C202" s="179">
        <f>SUM(C203,C208,C217,G197,G203,G207,G211,G215,C221,C228)</f>
        <v>11989</v>
      </c>
      <c r="D202" s="179">
        <f t="shared" si="6"/>
        <v>152</v>
      </c>
      <c r="E202" s="180" t="s">
        <v>353</v>
      </c>
      <c r="F202" s="179"/>
      <c r="G202" s="179"/>
      <c r="H202" s="179" t="str">
        <f t="shared" si="7"/>
        <v/>
      </c>
    </row>
    <row r="203" ht="19.5" customHeight="1" spans="1:8">
      <c r="A203" s="183" t="s">
        <v>330</v>
      </c>
      <c r="B203" s="179"/>
      <c r="C203" s="179">
        <f>SUM(C204:C207)</f>
        <v>0</v>
      </c>
      <c r="D203" s="179" t="str">
        <f t="shared" si="6"/>
        <v/>
      </c>
      <c r="E203" s="180" t="s">
        <v>354</v>
      </c>
      <c r="F203" s="179">
        <f>SUM(F204:F206)</f>
        <v>0</v>
      </c>
      <c r="G203" s="179">
        <f>SUM(G204:G206)</f>
        <v>0</v>
      </c>
      <c r="H203" s="179" t="str">
        <f t="shared" si="7"/>
        <v/>
      </c>
    </row>
    <row r="204" ht="19.5" hidden="1" customHeight="1" spans="1:8">
      <c r="A204" s="181" t="s">
        <v>90</v>
      </c>
      <c r="B204" s="179"/>
      <c r="C204" s="179"/>
      <c r="D204" s="179" t="str">
        <f t="shared" si="6"/>
        <v/>
      </c>
      <c r="E204" s="182" t="s">
        <v>355</v>
      </c>
      <c r="F204" s="179"/>
      <c r="G204" s="179"/>
      <c r="H204" s="179" t="str">
        <f t="shared" si="7"/>
        <v/>
      </c>
    </row>
    <row r="205" ht="19.5" hidden="1" customHeight="1" spans="1:8">
      <c r="A205" s="181" t="s">
        <v>91</v>
      </c>
      <c r="B205" s="179"/>
      <c r="C205" s="179"/>
      <c r="D205" s="179" t="str">
        <f t="shared" si="6"/>
        <v/>
      </c>
      <c r="E205" s="182" t="s">
        <v>356</v>
      </c>
      <c r="F205" s="179"/>
      <c r="G205" s="179"/>
      <c r="H205" s="179" t="str">
        <f t="shared" si="7"/>
        <v/>
      </c>
    </row>
    <row r="206" ht="19.5" hidden="1" customHeight="1" spans="1:8">
      <c r="A206" s="181" t="s">
        <v>92</v>
      </c>
      <c r="B206" s="179"/>
      <c r="C206" s="179"/>
      <c r="D206" s="179" t="str">
        <f t="shared" si="6"/>
        <v/>
      </c>
      <c r="E206" s="182" t="s">
        <v>357</v>
      </c>
      <c r="F206" s="179"/>
      <c r="G206" s="179"/>
      <c r="H206" s="179" t="str">
        <f t="shared" si="7"/>
        <v/>
      </c>
    </row>
    <row r="207" ht="19.5" hidden="1" customHeight="1" spans="1:8">
      <c r="A207" s="183" t="s">
        <v>331</v>
      </c>
      <c r="B207" s="179"/>
      <c r="C207" s="179"/>
      <c r="D207" s="179" t="str">
        <f t="shared" si="6"/>
        <v/>
      </c>
      <c r="E207" s="180" t="s">
        <v>358</v>
      </c>
      <c r="F207" s="179">
        <f>SUM(F208:F210)</f>
        <v>0</v>
      </c>
      <c r="G207" s="179">
        <f>SUM(G208:G210)</f>
        <v>0</v>
      </c>
      <c r="H207" s="179" t="str">
        <f t="shared" si="7"/>
        <v/>
      </c>
    </row>
    <row r="208" ht="19.5" customHeight="1" spans="1:8">
      <c r="A208" s="181" t="s">
        <v>332</v>
      </c>
      <c r="B208" s="179">
        <f>SUM(B209:B216)</f>
        <v>6876</v>
      </c>
      <c r="C208" s="179">
        <f>SUM(C209:C216)</f>
        <v>10789</v>
      </c>
      <c r="D208" s="179">
        <f t="shared" si="6"/>
        <v>156.9</v>
      </c>
      <c r="E208" s="180" t="s">
        <v>359</v>
      </c>
      <c r="F208" s="179"/>
      <c r="G208" s="179"/>
      <c r="H208" s="179" t="str">
        <f t="shared" si="7"/>
        <v/>
      </c>
    </row>
    <row r="209" ht="19.5" customHeight="1" spans="1:8">
      <c r="A209" s="181" t="s">
        <v>333</v>
      </c>
      <c r="B209" s="179">
        <v>52</v>
      </c>
      <c r="C209" s="179"/>
      <c r="D209" s="179">
        <f t="shared" si="6"/>
        <v>0</v>
      </c>
      <c r="E209" s="180" t="s">
        <v>360</v>
      </c>
      <c r="F209" s="179"/>
      <c r="G209" s="179"/>
      <c r="H209" s="179" t="str">
        <f t="shared" si="7"/>
        <v/>
      </c>
    </row>
    <row r="210" ht="19.5" customHeight="1" spans="1:8">
      <c r="A210" s="181" t="s">
        <v>334</v>
      </c>
      <c r="B210" s="179">
        <v>6720</v>
      </c>
      <c r="C210" s="179">
        <v>10660</v>
      </c>
      <c r="D210" s="179">
        <f t="shared" si="6"/>
        <v>158.6</v>
      </c>
      <c r="E210" s="179" t="s">
        <v>361</v>
      </c>
      <c r="F210" s="179"/>
      <c r="G210" s="179"/>
      <c r="H210" s="179" t="str">
        <f t="shared" si="7"/>
        <v/>
      </c>
    </row>
    <row r="211" ht="19.5" customHeight="1" spans="1:8">
      <c r="A211" s="183" t="s">
        <v>335</v>
      </c>
      <c r="B211" s="179">
        <v>34</v>
      </c>
      <c r="C211" s="179">
        <v>39</v>
      </c>
      <c r="D211" s="179">
        <f t="shared" si="6"/>
        <v>114.7</v>
      </c>
      <c r="E211" s="182" t="s">
        <v>362</v>
      </c>
      <c r="F211" s="179">
        <f>SUM(F212:F214)</f>
        <v>0</v>
      </c>
      <c r="G211" s="179">
        <f>SUM(G212:G214)</f>
        <v>0</v>
      </c>
      <c r="H211" s="179" t="str">
        <f t="shared" si="7"/>
        <v/>
      </c>
    </row>
    <row r="212" ht="19.5" customHeight="1" spans="1:8">
      <c r="A212" s="183" t="s">
        <v>336</v>
      </c>
      <c r="B212" s="179">
        <v>31</v>
      </c>
      <c r="C212" s="179">
        <v>40</v>
      </c>
      <c r="D212" s="179">
        <f t="shared" si="6"/>
        <v>129</v>
      </c>
      <c r="E212" s="182" t="s">
        <v>363</v>
      </c>
      <c r="F212" s="179"/>
      <c r="G212" s="179"/>
      <c r="H212" s="179" t="str">
        <f t="shared" si="7"/>
        <v/>
      </c>
    </row>
    <row r="213" ht="19.5" customHeight="1" spans="1:8">
      <c r="A213" s="183" t="s">
        <v>337</v>
      </c>
      <c r="B213" s="179">
        <v>37</v>
      </c>
      <c r="C213" s="179">
        <v>50</v>
      </c>
      <c r="D213" s="179">
        <f t="shared" si="6"/>
        <v>135.1</v>
      </c>
      <c r="E213" s="182" t="s">
        <v>364</v>
      </c>
      <c r="F213" s="179"/>
      <c r="G213" s="179"/>
      <c r="H213" s="179" t="str">
        <f t="shared" si="7"/>
        <v/>
      </c>
    </row>
    <row r="214" ht="19.5" customHeight="1" spans="1:8">
      <c r="A214" s="181" t="s">
        <v>338</v>
      </c>
      <c r="B214" s="179"/>
      <c r="C214" s="179"/>
      <c r="D214" s="179" t="str">
        <f t="shared" si="6"/>
        <v/>
      </c>
      <c r="E214" s="180" t="s">
        <v>365</v>
      </c>
      <c r="F214" s="179"/>
      <c r="G214" s="179"/>
      <c r="H214" s="179" t="str">
        <f t="shared" si="7"/>
        <v/>
      </c>
    </row>
    <row r="215" ht="19.5" customHeight="1" spans="1:8">
      <c r="A215" s="181" t="s">
        <v>1111</v>
      </c>
      <c r="B215" s="179"/>
      <c r="C215" s="179"/>
      <c r="D215" s="179" t="str">
        <f t="shared" si="6"/>
        <v/>
      </c>
      <c r="E215" s="180" t="s">
        <v>366</v>
      </c>
      <c r="F215" s="179">
        <f>SUM(F216:F220)</f>
        <v>0</v>
      </c>
      <c r="G215" s="179">
        <f>SUM(G216:G220)</f>
        <v>0</v>
      </c>
      <c r="H215" s="179" t="str">
        <f t="shared" si="7"/>
        <v/>
      </c>
    </row>
    <row r="216" ht="19.5" customHeight="1" spans="1:8">
      <c r="A216" s="181" t="s">
        <v>340</v>
      </c>
      <c r="B216" s="179">
        <v>2</v>
      </c>
      <c r="C216" s="179"/>
      <c r="D216" s="179">
        <f t="shared" si="6"/>
        <v>0</v>
      </c>
      <c r="E216" s="180" t="s">
        <v>367</v>
      </c>
      <c r="F216" s="179"/>
      <c r="G216" s="179"/>
      <c r="H216" s="179" t="str">
        <f t="shared" si="7"/>
        <v/>
      </c>
    </row>
    <row r="217" ht="19.5" customHeight="1" spans="1:8">
      <c r="A217" s="181" t="s">
        <v>341</v>
      </c>
      <c r="B217" s="179">
        <f>SUM(B218:B220)+SUM(F194:F196)</f>
        <v>0</v>
      </c>
      <c r="C217" s="179">
        <f>SUM(C218:C220)+SUM(G194:G196)</f>
        <v>0</v>
      </c>
      <c r="D217" s="179" t="str">
        <f t="shared" si="6"/>
        <v/>
      </c>
      <c r="E217" s="182" t="s">
        <v>368</v>
      </c>
      <c r="F217" s="179"/>
      <c r="G217" s="179"/>
      <c r="H217" s="179" t="str">
        <f t="shared" si="7"/>
        <v/>
      </c>
    </row>
    <row r="218" ht="19.5" hidden="1" customHeight="1" spans="1:8">
      <c r="A218" s="181" t="s">
        <v>342</v>
      </c>
      <c r="B218" s="179"/>
      <c r="C218" s="179"/>
      <c r="D218" s="179" t="str">
        <f t="shared" si="6"/>
        <v/>
      </c>
      <c r="E218" s="182" t="s">
        <v>369</v>
      </c>
      <c r="F218" s="179"/>
      <c r="G218" s="179"/>
      <c r="H218" s="179" t="str">
        <f t="shared" si="7"/>
        <v/>
      </c>
    </row>
    <row r="219" ht="19.5" hidden="1" customHeight="1" spans="1:8">
      <c r="A219" s="181" t="s">
        <v>343</v>
      </c>
      <c r="B219" s="179"/>
      <c r="C219" s="179"/>
      <c r="D219" s="179" t="str">
        <f t="shared" si="6"/>
        <v/>
      </c>
      <c r="E219" s="182" t="s">
        <v>370</v>
      </c>
      <c r="F219" s="179"/>
      <c r="G219" s="179"/>
      <c r="H219" s="179" t="str">
        <f t="shared" si="7"/>
        <v/>
      </c>
    </row>
    <row r="220" ht="19.5" hidden="1" customHeight="1" spans="1:8">
      <c r="A220" s="181" t="s">
        <v>344</v>
      </c>
      <c r="B220" s="179"/>
      <c r="C220" s="179"/>
      <c r="D220" s="179" t="str">
        <f t="shared" si="6"/>
        <v/>
      </c>
      <c r="E220" s="182" t="s">
        <v>371</v>
      </c>
      <c r="F220" s="179"/>
      <c r="G220" s="179"/>
      <c r="H220" s="179" t="str">
        <f t="shared" si="7"/>
        <v/>
      </c>
    </row>
    <row r="221" ht="19.5" customHeight="1" spans="1:8">
      <c r="A221" s="181" t="s">
        <v>372</v>
      </c>
      <c r="B221" s="179">
        <f>SUM(B222:B227)</f>
        <v>1014</v>
      </c>
      <c r="C221" s="179">
        <f>SUM(C222:C227)</f>
        <v>1200</v>
      </c>
      <c r="D221" s="179">
        <f t="shared" si="6"/>
        <v>118.3</v>
      </c>
      <c r="E221" s="180" t="s">
        <v>395</v>
      </c>
      <c r="F221" s="179"/>
      <c r="G221" s="179"/>
      <c r="H221" s="179" t="str">
        <f t="shared" si="7"/>
        <v/>
      </c>
    </row>
    <row r="222" ht="19.5" customHeight="1" spans="1:8">
      <c r="A222" s="183" t="s">
        <v>373</v>
      </c>
      <c r="B222" s="179"/>
      <c r="C222" s="179"/>
      <c r="D222" s="179" t="str">
        <f t="shared" si="6"/>
        <v/>
      </c>
      <c r="E222" s="180" t="s">
        <v>396</v>
      </c>
      <c r="F222" s="179"/>
      <c r="G222" s="179"/>
      <c r="H222" s="179" t="str">
        <f t="shared" si="7"/>
        <v/>
      </c>
    </row>
    <row r="223" ht="19.5" customHeight="1" spans="1:8">
      <c r="A223" s="183" t="s">
        <v>374</v>
      </c>
      <c r="B223" s="179"/>
      <c r="C223" s="179"/>
      <c r="D223" s="179" t="str">
        <f t="shared" si="6"/>
        <v/>
      </c>
      <c r="E223" s="180" t="s">
        <v>397</v>
      </c>
      <c r="F223" s="179">
        <f>SUM(F224:F228)</f>
        <v>636</v>
      </c>
      <c r="G223" s="179">
        <f>SUM(G224:G228)</f>
        <v>0</v>
      </c>
      <c r="H223" s="179">
        <f t="shared" si="7"/>
        <v>0</v>
      </c>
    </row>
    <row r="224" ht="19.5" customHeight="1" spans="1:8">
      <c r="A224" s="183" t="s">
        <v>375</v>
      </c>
      <c r="B224" s="179">
        <v>1014</v>
      </c>
      <c r="C224" s="179">
        <v>1200</v>
      </c>
      <c r="D224" s="179">
        <f t="shared" si="6"/>
        <v>118.3</v>
      </c>
      <c r="E224" s="179" t="s">
        <v>384</v>
      </c>
      <c r="F224" s="179"/>
      <c r="G224" s="179"/>
      <c r="H224" s="179" t="str">
        <f t="shared" si="7"/>
        <v/>
      </c>
    </row>
    <row r="225" ht="19.5" customHeight="1" spans="1:8">
      <c r="A225" s="177" t="s">
        <v>376</v>
      </c>
      <c r="B225" s="179"/>
      <c r="C225" s="179"/>
      <c r="D225" s="179" t="str">
        <f t="shared" si="6"/>
        <v/>
      </c>
      <c r="E225" s="182" t="s">
        <v>398</v>
      </c>
      <c r="F225" s="179">
        <v>493</v>
      </c>
      <c r="G225" s="179"/>
      <c r="H225" s="179">
        <f t="shared" si="7"/>
        <v>0</v>
      </c>
    </row>
    <row r="226" ht="19.5" customHeight="1" spans="1:8">
      <c r="A226" s="181" t="s">
        <v>377</v>
      </c>
      <c r="B226" s="179"/>
      <c r="C226" s="179"/>
      <c r="D226" s="179" t="str">
        <f t="shared" si="6"/>
        <v/>
      </c>
      <c r="E226" s="182" t="s">
        <v>399</v>
      </c>
      <c r="F226" s="179">
        <v>15</v>
      </c>
      <c r="G226" s="179"/>
      <c r="H226" s="179">
        <f t="shared" si="7"/>
        <v>0</v>
      </c>
    </row>
    <row r="227" ht="19.5" customHeight="1" spans="1:8">
      <c r="A227" s="181" t="s">
        <v>378</v>
      </c>
      <c r="B227" s="179"/>
      <c r="C227" s="179"/>
      <c r="D227" s="179" t="str">
        <f t="shared" si="6"/>
        <v/>
      </c>
      <c r="E227" s="182" t="s">
        <v>400</v>
      </c>
      <c r="F227" s="179"/>
      <c r="G227" s="179"/>
      <c r="H227" s="179" t="str">
        <f t="shared" si="7"/>
        <v/>
      </c>
    </row>
    <row r="228" ht="19.5" customHeight="1" spans="1:8">
      <c r="A228" s="181" t="s">
        <v>379</v>
      </c>
      <c r="B228" s="179"/>
      <c r="C228" s="179"/>
      <c r="D228" s="179" t="str">
        <f t="shared" si="6"/>
        <v/>
      </c>
      <c r="E228" s="180" t="s">
        <v>401</v>
      </c>
      <c r="F228" s="179">
        <v>128</v>
      </c>
      <c r="G228" s="179"/>
      <c r="H228" s="179">
        <f t="shared" si="7"/>
        <v>0</v>
      </c>
    </row>
    <row r="229" ht="19.5" customHeight="1" spans="1:8">
      <c r="A229" s="177" t="s">
        <v>380</v>
      </c>
      <c r="B229" s="179">
        <f>SUM(B230,B235,B244,F223,F229,F234,F239,F246,B250,B253)</f>
        <v>6357</v>
      </c>
      <c r="C229" s="179">
        <f>SUM(C230,C235,C244,G223,G229,G234,G239,G246,C250,C253)</f>
        <v>6764</v>
      </c>
      <c r="D229" s="179">
        <f t="shared" si="6"/>
        <v>106.4</v>
      </c>
      <c r="E229" s="180" t="s">
        <v>402</v>
      </c>
      <c r="F229" s="179">
        <f>SUM(F230:F233)</f>
        <v>5701</v>
      </c>
      <c r="G229" s="179">
        <f>SUM(G230:G233)</f>
        <v>6764</v>
      </c>
      <c r="H229" s="179">
        <f t="shared" si="7"/>
        <v>118.6</v>
      </c>
    </row>
    <row r="230" ht="19.5" customHeight="1" spans="1:8">
      <c r="A230" s="183" t="s">
        <v>381</v>
      </c>
      <c r="B230" s="179"/>
      <c r="C230" s="179"/>
      <c r="D230" s="179" t="str">
        <f t="shared" si="6"/>
        <v/>
      </c>
      <c r="E230" s="180" t="s">
        <v>384</v>
      </c>
      <c r="F230" s="179">
        <v>3302</v>
      </c>
      <c r="G230" s="179">
        <v>491</v>
      </c>
      <c r="H230" s="179">
        <f t="shared" si="7"/>
        <v>14.9</v>
      </c>
    </row>
    <row r="231" ht="19.5" customHeight="1" spans="1:8">
      <c r="A231" s="181" t="s">
        <v>90</v>
      </c>
      <c r="B231" s="179"/>
      <c r="C231" s="179"/>
      <c r="D231" s="179" t="str">
        <f t="shared" si="6"/>
        <v/>
      </c>
      <c r="E231" s="182" t="s">
        <v>403</v>
      </c>
      <c r="F231" s="179">
        <v>2399</v>
      </c>
      <c r="G231" s="179">
        <v>1894</v>
      </c>
      <c r="H231" s="179">
        <f t="shared" si="7"/>
        <v>78.9</v>
      </c>
    </row>
    <row r="232" ht="19.5" customHeight="1" spans="1:8">
      <c r="A232" s="181" t="s">
        <v>91</v>
      </c>
      <c r="B232" s="179"/>
      <c r="C232" s="179"/>
      <c r="D232" s="179" t="str">
        <f t="shared" si="6"/>
        <v/>
      </c>
      <c r="E232" s="182" t="s">
        <v>404</v>
      </c>
      <c r="F232" s="179"/>
      <c r="G232" s="179">
        <v>3849</v>
      </c>
      <c r="H232" s="179" t="str">
        <f t="shared" si="7"/>
        <v/>
      </c>
    </row>
    <row r="233" ht="19.5" customHeight="1" spans="1:8">
      <c r="A233" s="181" t="s">
        <v>92</v>
      </c>
      <c r="B233" s="179"/>
      <c r="C233" s="179"/>
      <c r="D233" s="179" t="str">
        <f t="shared" si="6"/>
        <v/>
      </c>
      <c r="E233" s="182" t="s">
        <v>405</v>
      </c>
      <c r="F233" s="179"/>
      <c r="G233" s="179">
        <v>530</v>
      </c>
      <c r="H233" s="179" t="str">
        <f t="shared" si="7"/>
        <v/>
      </c>
    </row>
    <row r="234" ht="19.5" hidden="1" customHeight="1" spans="1:8">
      <c r="A234" s="183" t="s">
        <v>382</v>
      </c>
      <c r="B234" s="179"/>
      <c r="C234" s="179"/>
      <c r="D234" s="179" t="str">
        <f t="shared" si="6"/>
        <v/>
      </c>
      <c r="E234" s="180" t="s">
        <v>406</v>
      </c>
      <c r="F234" s="179">
        <f>SUM(F235:F238)</f>
        <v>0</v>
      </c>
      <c r="G234" s="179">
        <f>SUM(G235:G238)</f>
        <v>0</v>
      </c>
      <c r="H234" s="179" t="str">
        <f t="shared" si="7"/>
        <v/>
      </c>
    </row>
    <row r="235" ht="19.5" hidden="1" customHeight="1" spans="1:8">
      <c r="A235" s="181" t="s">
        <v>383</v>
      </c>
      <c r="B235" s="179">
        <f>SUM(B236:B243)</f>
        <v>0</v>
      </c>
      <c r="C235" s="179">
        <f>SUM(C236:C243)</f>
        <v>0</v>
      </c>
      <c r="D235" s="179" t="str">
        <f t="shared" si="6"/>
        <v/>
      </c>
      <c r="E235" s="180" t="s">
        <v>407</v>
      </c>
      <c r="F235" s="179"/>
      <c r="G235" s="179"/>
      <c r="H235" s="179" t="str">
        <f t="shared" si="7"/>
        <v/>
      </c>
    </row>
    <row r="236" ht="19.5" hidden="1" customHeight="1" spans="1:8">
      <c r="A236" s="181" t="s">
        <v>384</v>
      </c>
      <c r="B236" s="179"/>
      <c r="C236" s="179"/>
      <c r="D236" s="179" t="str">
        <f t="shared" si="6"/>
        <v/>
      </c>
      <c r="E236" s="180" t="s">
        <v>408</v>
      </c>
      <c r="F236" s="179"/>
      <c r="G236" s="179"/>
      <c r="H236" s="179" t="str">
        <f t="shared" si="7"/>
        <v/>
      </c>
    </row>
    <row r="237" ht="19.5" hidden="1" customHeight="1" spans="1:8">
      <c r="A237" s="181" t="s">
        <v>385</v>
      </c>
      <c r="B237" s="179"/>
      <c r="C237" s="179"/>
      <c r="D237" s="179" t="str">
        <f t="shared" si="6"/>
        <v/>
      </c>
      <c r="E237" s="179" t="s">
        <v>409</v>
      </c>
      <c r="F237" s="179"/>
      <c r="G237" s="179"/>
      <c r="H237" s="179" t="str">
        <f t="shared" si="7"/>
        <v/>
      </c>
    </row>
    <row r="238" ht="19.5" hidden="1" customHeight="1" spans="1:8">
      <c r="A238" s="177" t="s">
        <v>386</v>
      </c>
      <c r="B238" s="179"/>
      <c r="C238" s="179"/>
      <c r="D238" s="179" t="str">
        <f t="shared" si="6"/>
        <v/>
      </c>
      <c r="E238" s="182" t="s">
        <v>410</v>
      </c>
      <c r="F238" s="179"/>
      <c r="G238" s="179"/>
      <c r="H238" s="179" t="str">
        <f t="shared" si="7"/>
        <v/>
      </c>
    </row>
    <row r="239" ht="19.5" hidden="1" customHeight="1" spans="1:8">
      <c r="A239" s="181" t="s">
        <v>387</v>
      </c>
      <c r="B239" s="179"/>
      <c r="C239" s="179"/>
      <c r="D239" s="179" t="str">
        <f t="shared" si="6"/>
        <v/>
      </c>
      <c r="E239" s="182" t="s">
        <v>411</v>
      </c>
      <c r="F239" s="179">
        <f>SUM(F240:F245)</f>
        <v>0</v>
      </c>
      <c r="G239" s="179">
        <f>SUM(G240:G245)</f>
        <v>0</v>
      </c>
      <c r="H239" s="179" t="str">
        <f t="shared" si="7"/>
        <v/>
      </c>
    </row>
    <row r="240" ht="19.5" hidden="1" customHeight="1" spans="1:8">
      <c r="A240" s="181" t="s">
        <v>388</v>
      </c>
      <c r="B240" s="179"/>
      <c r="C240" s="179"/>
      <c r="D240" s="179" t="str">
        <f t="shared" si="6"/>
        <v/>
      </c>
      <c r="E240" s="182" t="s">
        <v>384</v>
      </c>
      <c r="F240" s="179"/>
      <c r="G240" s="179"/>
      <c r="H240" s="179" t="str">
        <f t="shared" si="7"/>
        <v/>
      </c>
    </row>
    <row r="241" ht="19.5" hidden="1" customHeight="1" spans="1:8">
      <c r="A241" s="181" t="s">
        <v>389</v>
      </c>
      <c r="B241" s="179"/>
      <c r="C241" s="179"/>
      <c r="D241" s="179" t="str">
        <f t="shared" si="6"/>
        <v/>
      </c>
      <c r="E241" s="180" t="s">
        <v>412</v>
      </c>
      <c r="F241" s="179"/>
      <c r="G241" s="179"/>
      <c r="H241" s="179" t="str">
        <f t="shared" si="7"/>
        <v/>
      </c>
    </row>
    <row r="242" ht="19.5" hidden="1" customHeight="1" spans="1:8">
      <c r="A242" s="183" t="s">
        <v>390</v>
      </c>
      <c r="B242" s="179"/>
      <c r="C242" s="179"/>
      <c r="D242" s="179" t="str">
        <f t="shared" si="6"/>
        <v/>
      </c>
      <c r="E242" s="180" t="s">
        <v>413</v>
      </c>
      <c r="F242" s="179"/>
      <c r="G242" s="179"/>
      <c r="H242" s="179" t="str">
        <f t="shared" si="7"/>
        <v/>
      </c>
    </row>
    <row r="243" ht="19.5" hidden="1" customHeight="1" spans="1:8">
      <c r="A243" s="183" t="s">
        <v>391</v>
      </c>
      <c r="B243" s="179"/>
      <c r="C243" s="179"/>
      <c r="D243" s="179" t="str">
        <f t="shared" si="6"/>
        <v/>
      </c>
      <c r="E243" s="180" t="s">
        <v>414</v>
      </c>
      <c r="F243" s="179"/>
      <c r="G243" s="179"/>
      <c r="H243" s="179" t="str">
        <f t="shared" si="7"/>
        <v/>
      </c>
    </row>
    <row r="244" ht="19.5" hidden="1" customHeight="1" spans="1:8">
      <c r="A244" s="183" t="s">
        <v>392</v>
      </c>
      <c r="B244" s="179">
        <f>SUM(B245:B247)+SUM(F221:F222)</f>
        <v>0</v>
      </c>
      <c r="C244" s="179">
        <f>SUM(C245:C247)+SUM(G221:G222)</f>
        <v>0</v>
      </c>
      <c r="D244" s="179" t="str">
        <f t="shared" si="6"/>
        <v/>
      </c>
      <c r="E244" s="182" t="s">
        <v>415</v>
      </c>
      <c r="F244" s="179"/>
      <c r="G244" s="179"/>
      <c r="H244" s="179" t="str">
        <f t="shared" si="7"/>
        <v/>
      </c>
    </row>
    <row r="245" ht="19.5" hidden="1" customHeight="1" spans="1:8">
      <c r="A245" s="181" t="s">
        <v>384</v>
      </c>
      <c r="B245" s="179"/>
      <c r="C245" s="179"/>
      <c r="D245" s="179" t="str">
        <f t="shared" si="6"/>
        <v/>
      </c>
      <c r="E245" s="182" t="s">
        <v>416</v>
      </c>
      <c r="F245" s="179"/>
      <c r="G245" s="179"/>
      <c r="H245" s="179" t="str">
        <f t="shared" si="7"/>
        <v/>
      </c>
    </row>
    <row r="246" ht="19.5" hidden="1" customHeight="1" spans="1:8">
      <c r="A246" s="181" t="s">
        <v>393</v>
      </c>
      <c r="B246" s="179"/>
      <c r="C246" s="179"/>
      <c r="D246" s="179" t="str">
        <f t="shared" si="6"/>
        <v/>
      </c>
      <c r="E246" s="182" t="s">
        <v>417</v>
      </c>
      <c r="F246" s="179">
        <f>F247+SUM(B248:B249)</f>
        <v>0</v>
      </c>
      <c r="G246" s="179">
        <f>G247+SUM(C248:C249)</f>
        <v>0</v>
      </c>
      <c r="H246" s="179" t="str">
        <f t="shared" si="7"/>
        <v/>
      </c>
    </row>
    <row r="247" ht="19.5" hidden="1" customHeight="1" spans="1:8">
      <c r="A247" s="181" t="s">
        <v>394</v>
      </c>
      <c r="B247" s="179"/>
      <c r="C247" s="179"/>
      <c r="D247" s="179" t="str">
        <f t="shared" si="6"/>
        <v/>
      </c>
      <c r="E247" s="180" t="s">
        <v>418</v>
      </c>
      <c r="F247" s="179"/>
      <c r="G247" s="179"/>
      <c r="H247" s="179" t="str">
        <f t="shared" si="7"/>
        <v/>
      </c>
    </row>
    <row r="248" ht="19.5" hidden="1" customHeight="1" spans="1:8">
      <c r="A248" s="183" t="s">
        <v>419</v>
      </c>
      <c r="B248" s="179"/>
      <c r="C248" s="179"/>
      <c r="D248" s="179" t="str">
        <f t="shared" si="6"/>
        <v/>
      </c>
      <c r="E248" s="179" t="s">
        <v>91</v>
      </c>
      <c r="F248" s="179"/>
      <c r="G248" s="179"/>
      <c r="H248" s="179" t="str">
        <f t="shared" si="7"/>
        <v/>
      </c>
    </row>
    <row r="249" ht="19.5" hidden="1" customHeight="1" spans="1:8">
      <c r="A249" s="183" t="s">
        <v>420</v>
      </c>
      <c r="B249" s="179"/>
      <c r="C249" s="179"/>
      <c r="D249" s="179" t="str">
        <f t="shared" si="6"/>
        <v/>
      </c>
      <c r="E249" s="179" t="s">
        <v>92</v>
      </c>
      <c r="F249" s="179"/>
      <c r="G249" s="179"/>
      <c r="H249" s="179" t="str">
        <f t="shared" si="7"/>
        <v/>
      </c>
    </row>
    <row r="250" ht="19.5" hidden="1" customHeight="1" spans="1:8">
      <c r="A250" s="177" t="s">
        <v>421</v>
      </c>
      <c r="B250" s="179">
        <f>SUM(B251:B252)</f>
        <v>0</v>
      </c>
      <c r="C250" s="179">
        <f>SUM(C251:C252)</f>
        <v>0</v>
      </c>
      <c r="D250" s="179" t="str">
        <f t="shared" si="6"/>
        <v/>
      </c>
      <c r="E250" s="179" t="s">
        <v>442</v>
      </c>
      <c r="F250" s="179"/>
      <c r="G250" s="179"/>
      <c r="H250" s="179" t="str">
        <f t="shared" si="7"/>
        <v/>
      </c>
    </row>
    <row r="251" ht="19.5" hidden="1" customHeight="1" spans="1:8">
      <c r="A251" s="183" t="s">
        <v>422</v>
      </c>
      <c r="B251" s="179"/>
      <c r="C251" s="179"/>
      <c r="D251" s="179" t="str">
        <f t="shared" si="6"/>
        <v/>
      </c>
      <c r="E251" s="179" t="s">
        <v>443</v>
      </c>
      <c r="F251" s="179"/>
      <c r="G251" s="179"/>
      <c r="H251" s="179" t="str">
        <f t="shared" si="7"/>
        <v/>
      </c>
    </row>
    <row r="252" ht="19.5" hidden="1" customHeight="1" spans="1:8">
      <c r="A252" s="183" t="s">
        <v>423</v>
      </c>
      <c r="B252" s="179"/>
      <c r="C252" s="179"/>
      <c r="D252" s="179" t="str">
        <f t="shared" si="6"/>
        <v/>
      </c>
      <c r="E252" s="179" t="s">
        <v>444</v>
      </c>
      <c r="F252" s="179"/>
      <c r="G252" s="179"/>
      <c r="H252" s="179" t="str">
        <f t="shared" si="7"/>
        <v/>
      </c>
    </row>
    <row r="253" ht="19.5" customHeight="1" spans="1:8">
      <c r="A253" s="181" t="s">
        <v>424</v>
      </c>
      <c r="B253" s="179">
        <f>SUM(B254:B257)</f>
        <v>20</v>
      </c>
      <c r="C253" s="179">
        <f>SUM(C254:C257)</f>
        <v>0</v>
      </c>
      <c r="D253" s="179">
        <f t="shared" si="6"/>
        <v>0</v>
      </c>
      <c r="E253" s="179" t="s">
        <v>445</v>
      </c>
      <c r="F253" s="179"/>
      <c r="G253" s="179"/>
      <c r="H253" s="179" t="str">
        <f t="shared" si="7"/>
        <v/>
      </c>
    </row>
    <row r="254" ht="19.5" hidden="1" customHeight="1" spans="1:8">
      <c r="A254" s="181" t="s">
        <v>425</v>
      </c>
      <c r="B254" s="179"/>
      <c r="C254" s="179"/>
      <c r="D254" s="179" t="str">
        <f t="shared" si="6"/>
        <v/>
      </c>
      <c r="E254" s="179" t="s">
        <v>446</v>
      </c>
      <c r="F254" s="179">
        <f>SUM(F255:F264)</f>
        <v>0</v>
      </c>
      <c r="G254" s="179">
        <f>SUM(G255:G264)</f>
        <v>0</v>
      </c>
      <c r="H254" s="179" t="str">
        <f t="shared" si="7"/>
        <v/>
      </c>
    </row>
    <row r="255" ht="19.5" hidden="1" customHeight="1" spans="1:8">
      <c r="A255" s="183" t="s">
        <v>426</v>
      </c>
      <c r="B255" s="179"/>
      <c r="C255" s="179"/>
      <c r="D255" s="179" t="str">
        <f t="shared" si="6"/>
        <v/>
      </c>
      <c r="E255" s="179" t="s">
        <v>90</v>
      </c>
      <c r="F255" s="179"/>
      <c r="G255" s="179"/>
      <c r="H255" s="179" t="str">
        <f t="shared" si="7"/>
        <v/>
      </c>
    </row>
    <row r="256" ht="19.5" hidden="1" customHeight="1" spans="1:8">
      <c r="A256" s="183" t="s">
        <v>427</v>
      </c>
      <c r="B256" s="179"/>
      <c r="C256" s="179"/>
      <c r="D256" s="179" t="str">
        <f t="shared" si="6"/>
        <v/>
      </c>
      <c r="E256" s="179" t="s">
        <v>91</v>
      </c>
      <c r="F256" s="179"/>
      <c r="G256" s="179"/>
      <c r="H256" s="179" t="str">
        <f t="shared" si="7"/>
        <v/>
      </c>
    </row>
    <row r="257" ht="19.5" customHeight="1" spans="1:8">
      <c r="A257" s="183" t="s">
        <v>428</v>
      </c>
      <c r="B257" s="179">
        <v>20</v>
      </c>
      <c r="C257" s="179"/>
      <c r="D257" s="179">
        <f t="shared" si="6"/>
        <v>0</v>
      </c>
      <c r="E257" s="179" t="s">
        <v>92</v>
      </c>
      <c r="F257" s="179"/>
      <c r="G257" s="179"/>
      <c r="H257" s="179" t="str">
        <f t="shared" si="7"/>
        <v/>
      </c>
    </row>
    <row r="258" ht="19.5" customHeight="1" spans="1:8">
      <c r="A258" s="177" t="s">
        <v>429</v>
      </c>
      <c r="B258" s="179">
        <f>SUM(B259,B273,F254,F265,B276)</f>
        <v>8</v>
      </c>
      <c r="C258" s="179">
        <f>SUM(C259,C273,G254,G265,C276)</f>
        <v>0</v>
      </c>
      <c r="D258" s="179">
        <f t="shared" si="6"/>
        <v>0</v>
      </c>
      <c r="E258" s="179" t="s">
        <v>447</v>
      </c>
      <c r="F258" s="179"/>
      <c r="G258" s="179"/>
      <c r="H258" s="179" t="str">
        <f t="shared" si="7"/>
        <v/>
      </c>
    </row>
    <row r="259" ht="19.5" customHeight="1" spans="1:8">
      <c r="A259" s="177" t="s">
        <v>430</v>
      </c>
      <c r="B259" s="179">
        <f>SUM(B260:B272)</f>
        <v>0</v>
      </c>
      <c r="C259" s="179">
        <f>SUM(C260:C272)</f>
        <v>0</v>
      </c>
      <c r="D259" s="179" t="str">
        <f t="shared" si="6"/>
        <v/>
      </c>
      <c r="E259" s="179" t="s">
        <v>448</v>
      </c>
      <c r="F259" s="179"/>
      <c r="G259" s="179"/>
      <c r="H259" s="179" t="str">
        <f t="shared" si="7"/>
        <v/>
      </c>
    </row>
    <row r="260" ht="19.5" hidden="1" customHeight="1" spans="1:8">
      <c r="A260" s="177" t="s">
        <v>90</v>
      </c>
      <c r="B260" s="179"/>
      <c r="C260" s="179"/>
      <c r="D260" s="179" t="str">
        <f t="shared" si="6"/>
        <v/>
      </c>
      <c r="E260" s="179" t="s">
        <v>449</v>
      </c>
      <c r="F260" s="179"/>
      <c r="G260" s="179"/>
      <c r="H260" s="179" t="str">
        <f t="shared" si="7"/>
        <v/>
      </c>
    </row>
    <row r="261" ht="19.5" hidden="1" customHeight="1" spans="1:8">
      <c r="A261" s="177" t="s">
        <v>91</v>
      </c>
      <c r="B261" s="179"/>
      <c r="C261" s="179"/>
      <c r="D261" s="179" t="str">
        <f t="shared" ref="D261:D324" si="8">IF(B261=0,"",ROUND(C261/B261*100,1))</f>
        <v/>
      </c>
      <c r="E261" s="179" t="s">
        <v>450</v>
      </c>
      <c r="F261" s="179"/>
      <c r="G261" s="179"/>
      <c r="H261" s="179" t="str">
        <f t="shared" ref="H261:H324" si="9">IF(F261=0,"",ROUND(G261/F261*100,1))</f>
        <v/>
      </c>
    </row>
    <row r="262" ht="19.5" hidden="1" customHeight="1" spans="1:8">
      <c r="A262" s="177" t="s">
        <v>92</v>
      </c>
      <c r="B262" s="179"/>
      <c r="C262" s="179"/>
      <c r="D262" s="179" t="str">
        <f t="shared" si="8"/>
        <v/>
      </c>
      <c r="E262" s="179" t="s">
        <v>451</v>
      </c>
      <c r="F262" s="179"/>
      <c r="G262" s="179"/>
      <c r="H262" s="179" t="str">
        <f t="shared" si="9"/>
        <v/>
      </c>
    </row>
    <row r="263" ht="19.5" hidden="1" customHeight="1" spans="1:8">
      <c r="A263" s="177" t="s">
        <v>431</v>
      </c>
      <c r="B263" s="179"/>
      <c r="C263" s="179"/>
      <c r="D263" s="179" t="str">
        <f t="shared" si="8"/>
        <v/>
      </c>
      <c r="E263" s="179" t="s">
        <v>452</v>
      </c>
      <c r="F263" s="179"/>
      <c r="G263" s="179"/>
      <c r="H263" s="179" t="str">
        <f t="shared" si="9"/>
        <v/>
      </c>
    </row>
    <row r="264" ht="19.5" hidden="1" customHeight="1" spans="1:8">
      <c r="A264" s="177" t="s">
        <v>432</v>
      </c>
      <c r="B264" s="179"/>
      <c r="C264" s="179"/>
      <c r="D264" s="179" t="str">
        <f t="shared" si="8"/>
        <v/>
      </c>
      <c r="E264" s="179" t="s">
        <v>453</v>
      </c>
      <c r="F264" s="179"/>
      <c r="G264" s="179"/>
      <c r="H264" s="179" t="str">
        <f t="shared" si="9"/>
        <v/>
      </c>
    </row>
    <row r="265" ht="19.5" hidden="1" customHeight="1" spans="1:8">
      <c r="A265" s="177" t="s">
        <v>433</v>
      </c>
      <c r="B265" s="179"/>
      <c r="C265" s="179"/>
      <c r="D265" s="179" t="str">
        <f t="shared" si="8"/>
        <v/>
      </c>
      <c r="E265" s="179" t="s">
        <v>454</v>
      </c>
      <c r="F265" s="179">
        <f>SUM(F266:F274)+B275</f>
        <v>0</v>
      </c>
      <c r="G265" s="179">
        <f>SUM(G266:G274)+C275</f>
        <v>0</v>
      </c>
      <c r="H265" s="179" t="str">
        <f t="shared" si="9"/>
        <v/>
      </c>
    </row>
    <row r="266" ht="19.5" hidden="1" customHeight="1" spans="1:8">
      <c r="A266" s="177" t="s">
        <v>434</v>
      </c>
      <c r="B266" s="179"/>
      <c r="C266" s="179"/>
      <c r="D266" s="179" t="str">
        <f t="shared" si="8"/>
        <v/>
      </c>
      <c r="E266" s="179" t="s">
        <v>90</v>
      </c>
      <c r="F266" s="179"/>
      <c r="G266" s="179"/>
      <c r="H266" s="179" t="str">
        <f t="shared" si="9"/>
        <v/>
      </c>
    </row>
    <row r="267" ht="19.5" hidden="1" customHeight="1" spans="1:8">
      <c r="A267" s="177" t="s">
        <v>435</v>
      </c>
      <c r="B267" s="179"/>
      <c r="C267" s="179"/>
      <c r="D267" s="179" t="str">
        <f t="shared" si="8"/>
        <v/>
      </c>
      <c r="E267" s="179" t="s">
        <v>91</v>
      </c>
      <c r="F267" s="179"/>
      <c r="G267" s="179"/>
      <c r="H267" s="179" t="str">
        <f t="shared" si="9"/>
        <v/>
      </c>
    </row>
    <row r="268" ht="19.5" hidden="1" customHeight="1" spans="1:8">
      <c r="A268" s="177" t="s">
        <v>436</v>
      </c>
      <c r="B268" s="179"/>
      <c r="C268" s="179"/>
      <c r="D268" s="179" t="str">
        <f t="shared" si="8"/>
        <v/>
      </c>
      <c r="E268" s="179" t="s">
        <v>92</v>
      </c>
      <c r="F268" s="179"/>
      <c r="G268" s="179"/>
      <c r="H268" s="179" t="str">
        <f t="shared" si="9"/>
        <v/>
      </c>
    </row>
    <row r="269" ht="19.5" hidden="1" customHeight="1" spans="1:8">
      <c r="A269" s="177" t="s">
        <v>437</v>
      </c>
      <c r="B269" s="179"/>
      <c r="C269" s="179"/>
      <c r="D269" s="179" t="str">
        <f t="shared" si="8"/>
        <v/>
      </c>
      <c r="E269" s="179" t="s">
        <v>455</v>
      </c>
      <c r="F269" s="179"/>
      <c r="G269" s="179"/>
      <c r="H269" s="179" t="str">
        <f t="shared" si="9"/>
        <v/>
      </c>
    </row>
    <row r="270" ht="19.5" hidden="1" customHeight="1" spans="1:8">
      <c r="A270" s="177" t="s">
        <v>438</v>
      </c>
      <c r="B270" s="179"/>
      <c r="C270" s="179"/>
      <c r="D270" s="179" t="str">
        <f t="shared" si="8"/>
        <v/>
      </c>
      <c r="E270" s="179" t="s">
        <v>456</v>
      </c>
      <c r="F270" s="179"/>
      <c r="G270" s="179"/>
      <c r="H270" s="179" t="str">
        <f t="shared" si="9"/>
        <v/>
      </c>
    </row>
    <row r="271" ht="19.5" hidden="1" customHeight="1" spans="1:8">
      <c r="A271" s="177" t="s">
        <v>439</v>
      </c>
      <c r="B271" s="179"/>
      <c r="C271" s="179"/>
      <c r="D271" s="179" t="str">
        <f t="shared" si="8"/>
        <v/>
      </c>
      <c r="E271" s="179" t="s">
        <v>457</v>
      </c>
      <c r="F271" s="179"/>
      <c r="G271" s="179"/>
      <c r="H271" s="179" t="str">
        <f t="shared" si="9"/>
        <v/>
      </c>
    </row>
    <row r="272" ht="19.5" hidden="1" customHeight="1" spans="1:8">
      <c r="A272" s="177" t="s">
        <v>440</v>
      </c>
      <c r="B272" s="179"/>
      <c r="C272" s="179"/>
      <c r="D272" s="179" t="str">
        <f t="shared" si="8"/>
        <v/>
      </c>
      <c r="E272" s="179" t="s">
        <v>458</v>
      </c>
      <c r="F272" s="179"/>
      <c r="G272" s="179"/>
      <c r="H272" s="179" t="str">
        <f t="shared" si="9"/>
        <v/>
      </c>
    </row>
    <row r="273" ht="19.5" hidden="1" customHeight="1" spans="1:8">
      <c r="A273" s="177" t="s">
        <v>441</v>
      </c>
      <c r="B273" s="179">
        <f>B274+SUM(F248:F253)</f>
        <v>0</v>
      </c>
      <c r="C273" s="179">
        <f>C274+SUM(G248:G253)</f>
        <v>0</v>
      </c>
      <c r="D273" s="179" t="str">
        <f t="shared" si="8"/>
        <v/>
      </c>
      <c r="E273" s="179" t="s">
        <v>459</v>
      </c>
      <c r="F273" s="179"/>
      <c r="G273" s="179"/>
      <c r="H273" s="179" t="str">
        <f t="shared" si="9"/>
        <v/>
      </c>
    </row>
    <row r="274" ht="19.5" hidden="1" customHeight="1" spans="1:8">
      <c r="A274" s="177" t="s">
        <v>90</v>
      </c>
      <c r="B274" s="179"/>
      <c r="C274" s="179"/>
      <c r="D274" s="179" t="str">
        <f t="shared" si="8"/>
        <v/>
      </c>
      <c r="E274" s="179" t="s">
        <v>460</v>
      </c>
      <c r="F274" s="179"/>
      <c r="G274" s="179"/>
      <c r="H274" s="179" t="str">
        <f t="shared" si="9"/>
        <v/>
      </c>
    </row>
    <row r="275" ht="19.5" hidden="1" customHeight="1" spans="1:8">
      <c r="A275" s="177" t="s">
        <v>461</v>
      </c>
      <c r="B275" s="179"/>
      <c r="C275" s="179"/>
      <c r="D275" s="179" t="str">
        <f t="shared" si="8"/>
        <v/>
      </c>
      <c r="E275" s="179" t="s">
        <v>481</v>
      </c>
      <c r="F275" s="179"/>
      <c r="G275" s="179"/>
      <c r="H275" s="179" t="str">
        <f t="shared" si="9"/>
        <v/>
      </c>
    </row>
    <row r="276" ht="19.5" customHeight="1" spans="1:8">
      <c r="A276" s="177" t="s">
        <v>462</v>
      </c>
      <c r="B276" s="179">
        <f>SUM(B277:B279)</f>
        <v>8</v>
      </c>
      <c r="C276" s="179">
        <f>SUM(C277:C279)</f>
        <v>0</v>
      </c>
      <c r="D276" s="179">
        <f t="shared" si="8"/>
        <v>0</v>
      </c>
      <c r="E276" s="179" t="s">
        <v>482</v>
      </c>
      <c r="F276" s="179">
        <v>79</v>
      </c>
      <c r="G276" s="179"/>
      <c r="H276" s="179">
        <f t="shared" si="9"/>
        <v>0</v>
      </c>
    </row>
    <row r="277" ht="19.5" hidden="1" customHeight="1" spans="1:8">
      <c r="A277" s="177" t="s">
        <v>463</v>
      </c>
      <c r="B277" s="179"/>
      <c r="C277" s="179"/>
      <c r="D277" s="179" t="str">
        <f t="shared" si="8"/>
        <v/>
      </c>
      <c r="E277" s="179" t="s">
        <v>483</v>
      </c>
      <c r="F277" s="179"/>
      <c r="G277" s="179"/>
      <c r="H277" s="179" t="str">
        <f t="shared" si="9"/>
        <v/>
      </c>
    </row>
    <row r="278" ht="19.5" hidden="1" customHeight="1" spans="1:8">
      <c r="A278" s="177" t="s">
        <v>464</v>
      </c>
      <c r="B278" s="179"/>
      <c r="C278" s="179"/>
      <c r="D278" s="179" t="str">
        <f t="shared" si="8"/>
        <v/>
      </c>
      <c r="E278" s="179" t="s">
        <v>484</v>
      </c>
      <c r="F278" s="179"/>
      <c r="G278" s="179"/>
      <c r="H278" s="179" t="str">
        <f t="shared" si="9"/>
        <v/>
      </c>
    </row>
    <row r="279" ht="19.5" customHeight="1" spans="1:8">
      <c r="A279" s="177" t="s">
        <v>465</v>
      </c>
      <c r="B279" s="179">
        <v>8</v>
      </c>
      <c r="C279" s="179"/>
      <c r="D279" s="179">
        <f t="shared" si="8"/>
        <v>0</v>
      </c>
      <c r="E279" s="179" t="s">
        <v>1112</v>
      </c>
      <c r="F279" s="179">
        <f>SUM(F280:F286)</f>
        <v>382</v>
      </c>
      <c r="G279" s="179">
        <f>SUM(G280:G286)</f>
        <v>42</v>
      </c>
      <c r="H279" s="179">
        <f t="shared" si="9"/>
        <v>11</v>
      </c>
    </row>
    <row r="280" ht="19.5" customHeight="1" spans="1:8">
      <c r="A280" s="177" t="s">
        <v>466</v>
      </c>
      <c r="B280" s="179">
        <f>SUM(B281,B295,F279,F287,F293,F297,B308,B316,B322,F302,F310,F315,F320,F323,F326,B329,B332,B335)</f>
        <v>2430</v>
      </c>
      <c r="C280" s="179">
        <f>SUM(C281,C295,G279,G287,G293,G297,C308,C316,C322,G302,G310,G315,G320,G323,G326,C329,C332,C335)</f>
        <v>385</v>
      </c>
      <c r="D280" s="179">
        <f t="shared" si="8"/>
        <v>15.8</v>
      </c>
      <c r="E280" s="179" t="s">
        <v>1113</v>
      </c>
      <c r="F280" s="179"/>
      <c r="G280" s="179"/>
      <c r="H280" s="179" t="str">
        <f t="shared" si="9"/>
        <v/>
      </c>
    </row>
    <row r="281" ht="19.5" customHeight="1" spans="1:8">
      <c r="A281" s="177" t="s">
        <v>467</v>
      </c>
      <c r="B281" s="179">
        <f>SUM(B282:B294)</f>
        <v>272</v>
      </c>
      <c r="C281" s="179">
        <f>SUM(C282:C294)</f>
        <v>287</v>
      </c>
      <c r="D281" s="179">
        <f t="shared" si="8"/>
        <v>105.5</v>
      </c>
      <c r="E281" s="179" t="s">
        <v>564</v>
      </c>
      <c r="F281" s="179"/>
      <c r="G281" s="179"/>
      <c r="H281" s="179" t="str">
        <f t="shared" si="9"/>
        <v/>
      </c>
    </row>
    <row r="282" ht="19.5" customHeight="1" spans="1:8">
      <c r="A282" s="177" t="s">
        <v>90</v>
      </c>
      <c r="B282" s="179">
        <v>159</v>
      </c>
      <c r="C282" s="179">
        <v>153</v>
      </c>
      <c r="D282" s="179">
        <f t="shared" si="8"/>
        <v>96.2</v>
      </c>
      <c r="E282" s="179" t="s">
        <v>1114</v>
      </c>
      <c r="F282" s="179"/>
      <c r="G282" s="179"/>
      <c r="H282" s="179" t="str">
        <f t="shared" si="9"/>
        <v/>
      </c>
    </row>
    <row r="283" ht="19.5" hidden="1" customHeight="1" spans="1:8">
      <c r="A283" s="177" t="s">
        <v>91</v>
      </c>
      <c r="B283" s="179"/>
      <c r="C283" s="179"/>
      <c r="D283" s="179" t="str">
        <f t="shared" si="8"/>
        <v/>
      </c>
      <c r="E283" s="179" t="s">
        <v>565</v>
      </c>
      <c r="F283" s="179"/>
      <c r="G283" s="179"/>
      <c r="H283" s="179" t="str">
        <f t="shared" si="9"/>
        <v/>
      </c>
    </row>
    <row r="284" ht="19.5" hidden="1" customHeight="1" spans="1:8">
      <c r="A284" s="177" t="s">
        <v>92</v>
      </c>
      <c r="B284" s="179"/>
      <c r="C284" s="179"/>
      <c r="D284" s="179" t="str">
        <f t="shared" si="8"/>
        <v/>
      </c>
      <c r="E284" s="179" t="s">
        <v>566</v>
      </c>
      <c r="F284" s="179"/>
      <c r="G284" s="179"/>
      <c r="H284" s="179" t="str">
        <f t="shared" si="9"/>
        <v/>
      </c>
    </row>
    <row r="285" ht="19.5" customHeight="1" spans="1:8">
      <c r="A285" s="177" t="s">
        <v>468</v>
      </c>
      <c r="B285" s="179"/>
      <c r="C285" s="179"/>
      <c r="D285" s="179" t="str">
        <f t="shared" si="8"/>
        <v/>
      </c>
      <c r="E285" s="179" t="s">
        <v>561</v>
      </c>
      <c r="F285" s="179">
        <v>382</v>
      </c>
      <c r="G285" s="179">
        <v>42</v>
      </c>
      <c r="H285" s="179">
        <f t="shared" si="9"/>
        <v>11</v>
      </c>
    </row>
    <row r="286" ht="19.5" customHeight="1" spans="1:8">
      <c r="A286" s="177" t="s">
        <v>469</v>
      </c>
      <c r="B286" s="179">
        <v>113</v>
      </c>
      <c r="C286" s="179">
        <v>134</v>
      </c>
      <c r="D286" s="179">
        <f t="shared" si="8"/>
        <v>118.6</v>
      </c>
      <c r="E286" s="179" t="s">
        <v>1115</v>
      </c>
      <c r="F286" s="179"/>
      <c r="G286" s="179"/>
      <c r="H286" s="179" t="str">
        <f t="shared" si="9"/>
        <v/>
      </c>
    </row>
    <row r="287" ht="19.5" customHeight="1" spans="1:8">
      <c r="A287" s="177" t="s">
        <v>470</v>
      </c>
      <c r="B287" s="179"/>
      <c r="C287" s="179"/>
      <c r="D287" s="179" t="str">
        <f t="shared" si="8"/>
        <v/>
      </c>
      <c r="E287" s="179" t="s">
        <v>487</v>
      </c>
      <c r="F287" s="179">
        <f>SUM(F288:F292)</f>
        <v>15</v>
      </c>
      <c r="G287" s="179">
        <f>SUM(G288:G292)</f>
        <v>0</v>
      </c>
      <c r="H287" s="179">
        <f t="shared" si="9"/>
        <v>0</v>
      </c>
    </row>
    <row r="288" ht="19.5" hidden="1" customHeight="1" spans="1:8">
      <c r="A288" s="177" t="s">
        <v>471</v>
      </c>
      <c r="B288" s="179"/>
      <c r="C288" s="179"/>
      <c r="D288" s="179" t="str">
        <f t="shared" si="8"/>
        <v/>
      </c>
      <c r="E288" s="179" t="s">
        <v>488</v>
      </c>
      <c r="F288" s="179"/>
      <c r="G288" s="179"/>
      <c r="H288" s="179" t="str">
        <f t="shared" si="9"/>
        <v/>
      </c>
    </row>
    <row r="289" ht="19.5" hidden="1" customHeight="1" spans="1:8">
      <c r="A289" s="177" t="s">
        <v>133</v>
      </c>
      <c r="B289" s="179"/>
      <c r="C289" s="179"/>
      <c r="D289" s="179" t="str">
        <f t="shared" si="8"/>
        <v/>
      </c>
      <c r="E289" s="179" t="s">
        <v>489</v>
      </c>
      <c r="F289" s="179"/>
      <c r="G289" s="179"/>
      <c r="H289" s="179" t="str">
        <f t="shared" si="9"/>
        <v/>
      </c>
    </row>
    <row r="290" ht="19.5" hidden="1" customHeight="1" spans="1:8">
      <c r="A290" s="177" t="s">
        <v>472</v>
      </c>
      <c r="B290" s="179"/>
      <c r="C290" s="179"/>
      <c r="D290" s="179" t="str">
        <f t="shared" si="8"/>
        <v/>
      </c>
      <c r="E290" s="179" t="s">
        <v>490</v>
      </c>
      <c r="F290" s="179"/>
      <c r="G290" s="179"/>
      <c r="H290" s="179" t="str">
        <f t="shared" si="9"/>
        <v/>
      </c>
    </row>
    <row r="291" ht="19.5" hidden="1" customHeight="1" spans="1:8">
      <c r="A291" s="177" t="s">
        <v>473</v>
      </c>
      <c r="B291" s="179"/>
      <c r="C291" s="179"/>
      <c r="D291" s="179" t="str">
        <f t="shared" si="8"/>
        <v/>
      </c>
      <c r="E291" s="179" t="s">
        <v>491</v>
      </c>
      <c r="F291" s="179"/>
      <c r="G291" s="179"/>
      <c r="H291" s="179" t="str">
        <f t="shared" si="9"/>
        <v/>
      </c>
    </row>
    <row r="292" ht="30" customHeight="1" spans="1:8">
      <c r="A292" s="177" t="s">
        <v>474</v>
      </c>
      <c r="B292" s="179"/>
      <c r="C292" s="179"/>
      <c r="D292" s="179" t="str">
        <f t="shared" si="8"/>
        <v/>
      </c>
      <c r="E292" s="179" t="s">
        <v>495</v>
      </c>
      <c r="F292" s="179">
        <v>15</v>
      </c>
      <c r="G292" s="179"/>
      <c r="H292" s="179">
        <f t="shared" si="9"/>
        <v>0</v>
      </c>
    </row>
    <row r="293" ht="19.5" customHeight="1" spans="1:8">
      <c r="A293" s="177" t="s">
        <v>475</v>
      </c>
      <c r="B293" s="179"/>
      <c r="C293" s="179"/>
      <c r="D293" s="179" t="str">
        <f t="shared" si="8"/>
        <v/>
      </c>
      <c r="E293" s="179" t="s">
        <v>496</v>
      </c>
      <c r="F293" s="179">
        <f>SUM(F294:F296)</f>
        <v>0</v>
      </c>
      <c r="G293" s="179">
        <f>SUM(G294:G296)</f>
        <v>0</v>
      </c>
      <c r="H293" s="179" t="str">
        <f t="shared" si="9"/>
        <v/>
      </c>
    </row>
    <row r="294" ht="33.75" hidden="1" customHeight="1" spans="1:8">
      <c r="A294" s="177" t="s">
        <v>476</v>
      </c>
      <c r="B294" s="179"/>
      <c r="C294" s="179"/>
      <c r="D294" s="179" t="str">
        <f t="shared" si="8"/>
        <v/>
      </c>
      <c r="E294" s="179" t="s">
        <v>497</v>
      </c>
      <c r="F294" s="179"/>
      <c r="G294" s="179"/>
      <c r="H294" s="179" t="str">
        <f t="shared" si="9"/>
        <v/>
      </c>
    </row>
    <row r="295" ht="19.5" customHeight="1" spans="1:8">
      <c r="A295" s="177" t="s">
        <v>477</v>
      </c>
      <c r="B295" s="179">
        <f>SUM(B296:B301)+SUM(F275:F278)</f>
        <v>79</v>
      </c>
      <c r="C295" s="179">
        <f>SUM(C296:C301)+SUM(G275:G278)</f>
        <v>0</v>
      </c>
      <c r="D295" s="179">
        <f t="shared" si="8"/>
        <v>0</v>
      </c>
      <c r="E295" s="179" t="s">
        <v>498</v>
      </c>
      <c r="F295" s="179"/>
      <c r="G295" s="179"/>
      <c r="H295" s="179" t="str">
        <f t="shared" si="9"/>
        <v/>
      </c>
    </row>
    <row r="296" ht="19.5" customHeight="1" spans="1:8">
      <c r="A296" s="177" t="s">
        <v>90</v>
      </c>
      <c r="B296" s="179"/>
      <c r="C296" s="179"/>
      <c r="D296" s="179" t="str">
        <f t="shared" si="8"/>
        <v/>
      </c>
      <c r="E296" s="179" t="s">
        <v>499</v>
      </c>
      <c r="F296" s="179"/>
      <c r="G296" s="179"/>
      <c r="H296" s="179" t="str">
        <f t="shared" si="9"/>
        <v/>
      </c>
    </row>
    <row r="297" ht="19.5" customHeight="1" spans="1:8">
      <c r="A297" s="177" t="s">
        <v>91</v>
      </c>
      <c r="B297" s="179"/>
      <c r="C297" s="179"/>
      <c r="D297" s="179" t="str">
        <f t="shared" si="8"/>
        <v/>
      </c>
      <c r="E297" s="179" t="s">
        <v>500</v>
      </c>
      <c r="F297" s="179">
        <f>SUM(F298:F301)+SUM(B302:B307)</f>
        <v>30</v>
      </c>
      <c r="G297" s="179">
        <f>SUM(G298:G301)+SUM(C302:C307)</f>
        <v>0</v>
      </c>
      <c r="H297" s="179">
        <f t="shared" si="9"/>
        <v>0</v>
      </c>
    </row>
    <row r="298" ht="19.5" customHeight="1" spans="1:8">
      <c r="A298" s="177" t="s">
        <v>92</v>
      </c>
      <c r="B298" s="179"/>
      <c r="C298" s="179"/>
      <c r="D298" s="179" t="str">
        <f t="shared" si="8"/>
        <v/>
      </c>
      <c r="E298" s="179" t="s">
        <v>501</v>
      </c>
      <c r="F298" s="179"/>
      <c r="G298" s="179"/>
      <c r="H298" s="179" t="str">
        <f t="shared" si="9"/>
        <v/>
      </c>
    </row>
    <row r="299" ht="19.5" customHeight="1" spans="1:8">
      <c r="A299" s="177" t="s">
        <v>478</v>
      </c>
      <c r="B299" s="179"/>
      <c r="C299" s="179"/>
      <c r="D299" s="179" t="str">
        <f t="shared" si="8"/>
        <v/>
      </c>
      <c r="E299" s="179" t="s">
        <v>502</v>
      </c>
      <c r="F299" s="179">
        <v>1</v>
      </c>
      <c r="G299" s="179"/>
      <c r="H299" s="179">
        <f t="shared" si="9"/>
        <v>0</v>
      </c>
    </row>
    <row r="300" ht="19.5" customHeight="1" spans="1:8">
      <c r="A300" s="177" t="s">
        <v>479</v>
      </c>
      <c r="B300" s="179"/>
      <c r="C300" s="179"/>
      <c r="D300" s="179" t="str">
        <f t="shared" si="8"/>
        <v/>
      </c>
      <c r="E300" s="179" t="s">
        <v>503</v>
      </c>
      <c r="F300" s="179"/>
      <c r="G300" s="179"/>
      <c r="H300" s="179" t="str">
        <f t="shared" si="9"/>
        <v/>
      </c>
    </row>
    <row r="301" ht="19.5" customHeight="1" spans="1:8">
      <c r="A301" s="177" t="s">
        <v>480</v>
      </c>
      <c r="B301" s="179"/>
      <c r="C301" s="179"/>
      <c r="D301" s="179" t="str">
        <f t="shared" si="8"/>
        <v/>
      </c>
      <c r="E301" s="179" t="s">
        <v>504</v>
      </c>
      <c r="F301" s="179">
        <v>29</v>
      </c>
      <c r="G301" s="179"/>
      <c r="H301" s="179">
        <f t="shared" si="9"/>
        <v>0</v>
      </c>
    </row>
    <row r="302" ht="19.5" customHeight="1" spans="1:8">
      <c r="A302" s="177" t="s">
        <v>505</v>
      </c>
      <c r="B302" s="179"/>
      <c r="C302" s="179"/>
      <c r="D302" s="179" t="str">
        <f t="shared" si="8"/>
        <v/>
      </c>
      <c r="E302" s="179" t="s">
        <v>531</v>
      </c>
      <c r="F302" s="179">
        <f>SUM(F303:F309)</f>
        <v>15</v>
      </c>
      <c r="G302" s="179">
        <f>SUM(G303:G309)</f>
        <v>0</v>
      </c>
      <c r="H302" s="179">
        <f t="shared" si="9"/>
        <v>0</v>
      </c>
    </row>
    <row r="303" ht="19.5" hidden="1" customHeight="1" spans="1:8">
      <c r="A303" s="177" t="s">
        <v>1116</v>
      </c>
      <c r="B303" s="179"/>
      <c r="C303" s="179"/>
      <c r="D303" s="179" t="str">
        <f t="shared" si="8"/>
        <v/>
      </c>
      <c r="E303" s="179" t="s">
        <v>90</v>
      </c>
      <c r="F303" s="179"/>
      <c r="G303" s="179"/>
      <c r="H303" s="179" t="str">
        <f t="shared" si="9"/>
        <v/>
      </c>
    </row>
    <row r="304" ht="19.5" hidden="1" customHeight="1" spans="1:8">
      <c r="A304" s="177" t="s">
        <v>506</v>
      </c>
      <c r="B304" s="179"/>
      <c r="C304" s="179"/>
      <c r="D304" s="179" t="str">
        <f t="shared" si="8"/>
        <v/>
      </c>
      <c r="E304" s="179" t="s">
        <v>91</v>
      </c>
      <c r="F304" s="179"/>
      <c r="G304" s="179"/>
      <c r="H304" s="179" t="str">
        <f t="shared" si="9"/>
        <v/>
      </c>
    </row>
    <row r="305" ht="19.5" hidden="1" customHeight="1" spans="1:8">
      <c r="A305" s="177" t="s">
        <v>507</v>
      </c>
      <c r="B305" s="179"/>
      <c r="C305" s="179"/>
      <c r="D305" s="179" t="str">
        <f t="shared" si="8"/>
        <v/>
      </c>
      <c r="E305" s="179" t="s">
        <v>92</v>
      </c>
      <c r="F305" s="179"/>
      <c r="G305" s="179"/>
      <c r="H305" s="179" t="str">
        <f t="shared" si="9"/>
        <v/>
      </c>
    </row>
    <row r="306" ht="19.5" hidden="1" customHeight="1" spans="1:8">
      <c r="A306" s="177" t="s">
        <v>508</v>
      </c>
      <c r="B306" s="179"/>
      <c r="C306" s="179"/>
      <c r="D306" s="179" t="str">
        <f t="shared" si="8"/>
        <v/>
      </c>
      <c r="E306" s="179" t="s">
        <v>532</v>
      </c>
      <c r="F306" s="179"/>
      <c r="G306" s="179"/>
      <c r="H306" s="179" t="str">
        <f t="shared" si="9"/>
        <v/>
      </c>
    </row>
    <row r="307" ht="19.5" hidden="1" customHeight="1" spans="1:8">
      <c r="A307" s="177" t="s">
        <v>509</v>
      </c>
      <c r="B307" s="179"/>
      <c r="C307" s="179"/>
      <c r="D307" s="179" t="str">
        <f t="shared" si="8"/>
        <v/>
      </c>
      <c r="E307" s="179" t="s">
        <v>533</v>
      </c>
      <c r="F307" s="179"/>
      <c r="G307" s="179"/>
      <c r="H307" s="179" t="str">
        <f t="shared" si="9"/>
        <v/>
      </c>
    </row>
    <row r="308" ht="19.5" customHeight="1" spans="1:8">
      <c r="A308" s="177" t="s">
        <v>510</v>
      </c>
      <c r="B308" s="179">
        <f>SUM(B309:B315)</f>
        <v>686</v>
      </c>
      <c r="C308" s="179">
        <f>SUM(C309:C315)</f>
        <v>0</v>
      </c>
      <c r="D308" s="179">
        <f t="shared" si="8"/>
        <v>0</v>
      </c>
      <c r="E308" s="179" t="s">
        <v>534</v>
      </c>
      <c r="F308" s="179"/>
      <c r="G308" s="179"/>
      <c r="H308" s="179" t="str">
        <f t="shared" si="9"/>
        <v/>
      </c>
    </row>
    <row r="309" ht="19.5" customHeight="1" spans="1:8">
      <c r="A309" s="177" t="s">
        <v>511</v>
      </c>
      <c r="B309" s="179"/>
      <c r="C309" s="179"/>
      <c r="D309" s="179" t="str">
        <f t="shared" si="8"/>
        <v/>
      </c>
      <c r="E309" s="179" t="s">
        <v>536</v>
      </c>
      <c r="F309" s="179">
        <v>15</v>
      </c>
      <c r="G309" s="179"/>
      <c r="H309" s="179">
        <f t="shared" si="9"/>
        <v>0</v>
      </c>
    </row>
    <row r="310" ht="19.5" customHeight="1" spans="1:8">
      <c r="A310" s="177" t="s">
        <v>512</v>
      </c>
      <c r="B310" s="179"/>
      <c r="C310" s="179"/>
      <c r="D310" s="179" t="str">
        <f t="shared" si="8"/>
        <v/>
      </c>
      <c r="E310" s="179" t="s">
        <v>537</v>
      </c>
      <c r="F310" s="179">
        <f>SUM(F311:F314)</f>
        <v>0</v>
      </c>
      <c r="G310" s="179">
        <f>SUM(G311:G314)</f>
        <v>0</v>
      </c>
      <c r="H310" s="179" t="str">
        <f t="shared" si="9"/>
        <v/>
      </c>
    </row>
    <row r="311" ht="27" customHeight="1" spans="1:8">
      <c r="A311" s="177" t="s">
        <v>513</v>
      </c>
      <c r="B311" s="179"/>
      <c r="C311" s="179"/>
      <c r="D311" s="179" t="str">
        <f t="shared" si="8"/>
        <v/>
      </c>
      <c r="E311" s="179" t="s">
        <v>538</v>
      </c>
      <c r="F311" s="179"/>
      <c r="G311" s="179"/>
      <c r="H311" s="179" t="str">
        <f t="shared" si="9"/>
        <v/>
      </c>
    </row>
    <row r="312" ht="19.5" customHeight="1" spans="1:8">
      <c r="A312" s="177" t="s">
        <v>514</v>
      </c>
      <c r="B312" s="179"/>
      <c r="C312" s="179"/>
      <c r="D312" s="179" t="str">
        <f t="shared" si="8"/>
        <v/>
      </c>
      <c r="E312" s="179" t="s">
        <v>539</v>
      </c>
      <c r="F312" s="179"/>
      <c r="G312" s="179"/>
      <c r="H312" s="179" t="str">
        <f t="shared" si="9"/>
        <v/>
      </c>
    </row>
    <row r="313" ht="19.5" customHeight="1" spans="1:8">
      <c r="A313" s="177" t="s">
        <v>515</v>
      </c>
      <c r="B313" s="179">
        <v>634</v>
      </c>
      <c r="C313" s="179"/>
      <c r="D313" s="179">
        <f t="shared" si="8"/>
        <v>0</v>
      </c>
      <c r="E313" s="179" t="s">
        <v>540</v>
      </c>
      <c r="F313" s="179"/>
      <c r="G313" s="179"/>
      <c r="H313" s="179" t="str">
        <f t="shared" si="9"/>
        <v/>
      </c>
    </row>
    <row r="314" ht="28.5" customHeight="1" spans="1:8">
      <c r="A314" s="177" t="s">
        <v>516</v>
      </c>
      <c r="B314" s="179"/>
      <c r="C314" s="179"/>
      <c r="D314" s="179" t="str">
        <f t="shared" si="8"/>
        <v/>
      </c>
      <c r="E314" s="179" t="s">
        <v>541</v>
      </c>
      <c r="F314" s="179"/>
      <c r="G314" s="179"/>
      <c r="H314" s="179" t="str">
        <f t="shared" si="9"/>
        <v/>
      </c>
    </row>
    <row r="315" ht="19.5" customHeight="1" spans="1:8">
      <c r="A315" s="177" t="s">
        <v>517</v>
      </c>
      <c r="B315" s="179">
        <v>52</v>
      </c>
      <c r="C315" s="179"/>
      <c r="D315" s="179">
        <f t="shared" si="8"/>
        <v>0</v>
      </c>
      <c r="E315" s="179" t="s">
        <v>542</v>
      </c>
      <c r="F315" s="179">
        <f>SUM(F316:F319)</f>
        <v>0</v>
      </c>
      <c r="G315" s="179">
        <f>SUM(G316:G319)</f>
        <v>0</v>
      </c>
      <c r="H315" s="179" t="str">
        <f t="shared" si="9"/>
        <v/>
      </c>
    </row>
    <row r="316" ht="19.5" customHeight="1" spans="1:8">
      <c r="A316" s="177" t="s">
        <v>518</v>
      </c>
      <c r="B316" s="179">
        <f>SUM(B317:B321)</f>
        <v>5</v>
      </c>
      <c r="C316" s="179">
        <f>SUM(C317:C321)</f>
        <v>0</v>
      </c>
      <c r="D316" s="179">
        <f t="shared" si="8"/>
        <v>0</v>
      </c>
      <c r="E316" s="179" t="s">
        <v>90</v>
      </c>
      <c r="F316" s="179"/>
      <c r="G316" s="179"/>
      <c r="H316" s="179" t="str">
        <f t="shared" si="9"/>
        <v/>
      </c>
    </row>
    <row r="317" ht="19.5" hidden="1" customHeight="1" spans="1:8">
      <c r="A317" s="177" t="s">
        <v>519</v>
      </c>
      <c r="B317" s="179"/>
      <c r="C317" s="179"/>
      <c r="D317" s="179" t="str">
        <f t="shared" si="8"/>
        <v/>
      </c>
      <c r="E317" s="179" t="s">
        <v>91</v>
      </c>
      <c r="F317" s="179"/>
      <c r="G317" s="179"/>
      <c r="H317" s="179" t="str">
        <f t="shared" si="9"/>
        <v/>
      </c>
    </row>
    <row r="318" ht="28.5" customHeight="1" spans="1:8">
      <c r="A318" s="177" t="s">
        <v>520</v>
      </c>
      <c r="B318" s="179">
        <v>3</v>
      </c>
      <c r="C318" s="179"/>
      <c r="D318" s="179">
        <f t="shared" si="8"/>
        <v>0</v>
      </c>
      <c r="E318" s="179" t="s">
        <v>92</v>
      </c>
      <c r="F318" s="179"/>
      <c r="G318" s="179"/>
      <c r="H318" s="179" t="str">
        <f t="shared" si="9"/>
        <v/>
      </c>
    </row>
    <row r="319" ht="30.75" customHeight="1" spans="1:8">
      <c r="A319" s="177" t="s">
        <v>521</v>
      </c>
      <c r="B319" s="179"/>
      <c r="C319" s="179"/>
      <c r="D319" s="179" t="str">
        <f t="shared" si="8"/>
        <v/>
      </c>
      <c r="E319" s="179" t="s">
        <v>543</v>
      </c>
      <c r="F319" s="179"/>
      <c r="G319" s="179"/>
      <c r="H319" s="179" t="str">
        <f t="shared" si="9"/>
        <v/>
      </c>
    </row>
    <row r="320" ht="19.5" customHeight="1" spans="1:8">
      <c r="A320" s="177" t="s">
        <v>522</v>
      </c>
      <c r="B320" s="179"/>
      <c r="C320" s="179"/>
      <c r="D320" s="179" t="str">
        <f t="shared" si="8"/>
        <v/>
      </c>
      <c r="E320" s="179" t="s">
        <v>544</v>
      </c>
      <c r="F320" s="179">
        <f>SUM(F321:F322)</f>
        <v>218</v>
      </c>
      <c r="G320" s="179">
        <f>SUM(G321:G322)</f>
        <v>56</v>
      </c>
      <c r="H320" s="179">
        <f t="shared" si="9"/>
        <v>25.7</v>
      </c>
    </row>
    <row r="321" ht="19.5" customHeight="1" spans="1:8">
      <c r="A321" s="177" t="s">
        <v>523</v>
      </c>
      <c r="B321" s="179">
        <v>2</v>
      </c>
      <c r="C321" s="179"/>
      <c r="D321" s="179">
        <f t="shared" si="8"/>
        <v>0</v>
      </c>
      <c r="E321" s="179" t="s">
        <v>545</v>
      </c>
      <c r="F321" s="179">
        <v>188</v>
      </c>
      <c r="G321" s="179">
        <v>56</v>
      </c>
      <c r="H321" s="179">
        <f t="shared" si="9"/>
        <v>29.8</v>
      </c>
    </row>
    <row r="322" ht="19.5" customHeight="1" spans="1:8">
      <c r="A322" s="177" t="s">
        <v>524</v>
      </c>
      <c r="B322" s="179">
        <f>SUM(B323:B328)</f>
        <v>45</v>
      </c>
      <c r="C322" s="179">
        <f>SUM(C323:C328)</f>
        <v>0</v>
      </c>
      <c r="D322" s="179">
        <f t="shared" si="8"/>
        <v>0</v>
      </c>
      <c r="E322" s="179" t="s">
        <v>546</v>
      </c>
      <c r="F322" s="179">
        <v>30</v>
      </c>
      <c r="G322" s="179"/>
      <c r="H322" s="179">
        <f t="shared" si="9"/>
        <v>0</v>
      </c>
    </row>
    <row r="323" ht="19.5" customHeight="1" spans="1:8">
      <c r="A323" s="177" t="s">
        <v>525</v>
      </c>
      <c r="B323" s="179">
        <v>3</v>
      </c>
      <c r="C323" s="179"/>
      <c r="D323" s="179">
        <f t="shared" si="8"/>
        <v>0</v>
      </c>
      <c r="E323" s="179" t="s">
        <v>547</v>
      </c>
      <c r="F323" s="179">
        <f>SUM(F324:F325)</f>
        <v>0</v>
      </c>
      <c r="G323" s="179">
        <f>SUM(G324:G325)</f>
        <v>0</v>
      </c>
      <c r="H323" s="179" t="str">
        <f t="shared" si="9"/>
        <v/>
      </c>
    </row>
    <row r="324" ht="19.5" customHeight="1" spans="1:8">
      <c r="A324" s="177" t="s">
        <v>526</v>
      </c>
      <c r="B324" s="179">
        <v>42</v>
      </c>
      <c r="C324" s="179"/>
      <c r="D324" s="179">
        <f t="shared" si="8"/>
        <v>0</v>
      </c>
      <c r="E324" s="179" t="s">
        <v>548</v>
      </c>
      <c r="F324" s="179"/>
      <c r="G324" s="179"/>
      <c r="H324" s="179" t="str">
        <f t="shared" si="9"/>
        <v/>
      </c>
    </row>
    <row r="325" ht="19.5" hidden="1" customHeight="1" spans="1:8">
      <c r="A325" s="177" t="s">
        <v>527</v>
      </c>
      <c r="B325" s="179"/>
      <c r="C325" s="179"/>
      <c r="D325" s="179" t="str">
        <f t="shared" ref="D325:D388" si="10">IF(B325=0,"",ROUND(C325/B325*100,1))</f>
        <v/>
      </c>
      <c r="E325" s="179" t="s">
        <v>549</v>
      </c>
      <c r="F325" s="179"/>
      <c r="G325" s="179"/>
      <c r="H325" s="179" t="str">
        <f t="shared" ref="H325:H388" si="11">IF(F325=0,"",ROUND(G325/F325*100,1))</f>
        <v/>
      </c>
    </row>
    <row r="326" ht="19.5" hidden="1" customHeight="1" spans="1:8">
      <c r="A326" s="177" t="s">
        <v>528</v>
      </c>
      <c r="B326" s="179"/>
      <c r="C326" s="179"/>
      <c r="D326" s="179" t="str">
        <f t="shared" si="10"/>
        <v/>
      </c>
      <c r="E326" s="179" t="s">
        <v>1117</v>
      </c>
      <c r="F326" s="179">
        <f>SUM(F327:F328)</f>
        <v>0</v>
      </c>
      <c r="G326" s="179">
        <f>SUM(G327:G328)</f>
        <v>0</v>
      </c>
      <c r="H326" s="179" t="str">
        <f t="shared" si="11"/>
        <v/>
      </c>
    </row>
    <row r="327" ht="19.5" hidden="1" customHeight="1" spans="1:8">
      <c r="A327" s="177" t="s">
        <v>529</v>
      </c>
      <c r="B327" s="179"/>
      <c r="C327" s="179"/>
      <c r="D327" s="179" t="str">
        <f t="shared" si="10"/>
        <v/>
      </c>
      <c r="E327" s="179" t="s">
        <v>1118</v>
      </c>
      <c r="F327" s="179"/>
      <c r="G327" s="179"/>
      <c r="H327" s="179" t="str">
        <f t="shared" si="11"/>
        <v/>
      </c>
    </row>
    <row r="328" ht="19.5" hidden="1" customHeight="1" spans="1:8">
      <c r="A328" s="177" t="s">
        <v>530</v>
      </c>
      <c r="B328" s="179"/>
      <c r="C328" s="179"/>
      <c r="D328" s="179" t="str">
        <f t="shared" si="10"/>
        <v/>
      </c>
      <c r="E328" s="179" t="s">
        <v>1119</v>
      </c>
      <c r="F328" s="179"/>
      <c r="G328" s="179"/>
      <c r="H328" s="179" t="str">
        <f t="shared" si="11"/>
        <v/>
      </c>
    </row>
    <row r="329" ht="26.25" customHeight="1" spans="1:8">
      <c r="A329" s="177" t="s">
        <v>553</v>
      </c>
      <c r="B329" s="179">
        <f>SUM(B330:B331)</f>
        <v>0</v>
      </c>
      <c r="C329" s="179">
        <f>SUM(C330:C331)</f>
        <v>0</v>
      </c>
      <c r="D329" s="179" t="str">
        <f t="shared" si="10"/>
        <v/>
      </c>
      <c r="E329" s="179" t="s">
        <v>585</v>
      </c>
      <c r="F329" s="179">
        <f>SUM(F330:F332)</f>
        <v>102</v>
      </c>
      <c r="G329" s="179">
        <f>SUM(G330:G332)</f>
        <v>177</v>
      </c>
      <c r="H329" s="179">
        <f t="shared" si="11"/>
        <v>173.5</v>
      </c>
    </row>
    <row r="330" ht="19.5" customHeight="1" spans="1:8">
      <c r="A330" s="177" t="s">
        <v>554</v>
      </c>
      <c r="B330" s="179"/>
      <c r="C330" s="179"/>
      <c r="D330" s="179" t="str">
        <f t="shared" si="10"/>
        <v/>
      </c>
      <c r="E330" s="179" t="s">
        <v>586</v>
      </c>
      <c r="F330" s="179">
        <v>20</v>
      </c>
      <c r="G330" s="179">
        <v>122</v>
      </c>
      <c r="H330" s="179">
        <f t="shared" si="11"/>
        <v>610</v>
      </c>
    </row>
    <row r="331" ht="30.75" customHeight="1" spans="1:8">
      <c r="A331" s="177" t="s">
        <v>555</v>
      </c>
      <c r="B331" s="179"/>
      <c r="C331" s="179"/>
      <c r="D331" s="179" t="str">
        <f t="shared" si="10"/>
        <v/>
      </c>
      <c r="E331" s="179" t="s">
        <v>587</v>
      </c>
      <c r="F331" s="179"/>
      <c r="G331" s="179"/>
      <c r="H331" s="179" t="str">
        <f t="shared" si="11"/>
        <v/>
      </c>
    </row>
    <row r="332" ht="19.5" customHeight="1" spans="1:8">
      <c r="A332" s="177" t="s">
        <v>556</v>
      </c>
      <c r="B332" s="179">
        <f>SUM(B333:B334)</f>
        <v>666</v>
      </c>
      <c r="C332" s="179">
        <f>SUM(C333:C334)</f>
        <v>0</v>
      </c>
      <c r="D332" s="179">
        <f t="shared" si="10"/>
        <v>0</v>
      </c>
      <c r="E332" s="179" t="s">
        <v>588</v>
      </c>
      <c r="F332" s="179">
        <v>82</v>
      </c>
      <c r="G332" s="179">
        <v>55</v>
      </c>
      <c r="H332" s="179">
        <f t="shared" si="11"/>
        <v>67.1</v>
      </c>
    </row>
    <row r="333" ht="19.5" customHeight="1" spans="1:8">
      <c r="A333" s="177" t="s">
        <v>557</v>
      </c>
      <c r="B333" s="179"/>
      <c r="C333" s="179"/>
      <c r="D333" s="179" t="str">
        <f t="shared" si="10"/>
        <v/>
      </c>
      <c r="E333" s="179" t="s">
        <v>589</v>
      </c>
      <c r="F333" s="179">
        <f>SUM(F334:F344)</f>
        <v>604</v>
      </c>
      <c r="G333" s="179">
        <f>SUM(G334:G344)</f>
        <v>224</v>
      </c>
      <c r="H333" s="179">
        <f t="shared" si="11"/>
        <v>37.1</v>
      </c>
    </row>
    <row r="334" ht="19.5" customHeight="1" spans="1:8">
      <c r="A334" s="177" t="s">
        <v>558</v>
      </c>
      <c r="B334" s="179">
        <v>666</v>
      </c>
      <c r="C334" s="179"/>
      <c r="D334" s="179">
        <f t="shared" si="10"/>
        <v>0</v>
      </c>
      <c r="E334" s="179" t="s">
        <v>590</v>
      </c>
      <c r="F334" s="179"/>
      <c r="G334" s="179"/>
      <c r="H334" s="179" t="str">
        <f t="shared" si="11"/>
        <v/>
      </c>
    </row>
    <row r="335" ht="19.5" customHeight="1" spans="1:8">
      <c r="A335" s="177" t="s">
        <v>568</v>
      </c>
      <c r="B335" s="179">
        <f>B336</f>
        <v>17</v>
      </c>
      <c r="C335" s="179">
        <f>C336</f>
        <v>0</v>
      </c>
      <c r="D335" s="179">
        <f t="shared" si="10"/>
        <v>0</v>
      </c>
      <c r="E335" s="179" t="s">
        <v>591</v>
      </c>
      <c r="F335" s="179"/>
      <c r="G335" s="179"/>
      <c r="H335" s="179" t="str">
        <f t="shared" si="11"/>
        <v/>
      </c>
    </row>
    <row r="336" ht="19.5" customHeight="1" spans="1:8">
      <c r="A336" s="177" t="s">
        <v>1120</v>
      </c>
      <c r="B336" s="179">
        <v>17</v>
      </c>
      <c r="C336" s="179"/>
      <c r="D336" s="179">
        <f t="shared" si="10"/>
        <v>0</v>
      </c>
      <c r="E336" s="179" t="s">
        <v>592</v>
      </c>
      <c r="F336" s="179"/>
      <c r="G336" s="179"/>
      <c r="H336" s="179" t="str">
        <f t="shared" si="11"/>
        <v/>
      </c>
    </row>
    <row r="337" ht="19.5" customHeight="1" spans="1:8">
      <c r="A337" s="177" t="s">
        <v>569</v>
      </c>
      <c r="B337" s="179">
        <f>SUM(B338,B343,F329,F333,F345,F355,B358,B362,B372)</f>
        <v>1506</v>
      </c>
      <c r="C337" s="179">
        <f>SUM(C338,C343,G329,G333,G345,G355,C358,C362,C372)</f>
        <v>935</v>
      </c>
      <c r="D337" s="179">
        <f t="shared" si="10"/>
        <v>62.1</v>
      </c>
      <c r="E337" s="179" t="s">
        <v>593</v>
      </c>
      <c r="F337" s="179"/>
      <c r="G337" s="179"/>
      <c r="H337" s="179" t="str">
        <f t="shared" si="11"/>
        <v/>
      </c>
    </row>
    <row r="338" ht="19.5" customHeight="1" spans="1:8">
      <c r="A338" s="177" t="s">
        <v>570</v>
      </c>
      <c r="B338" s="179">
        <f>SUM(B339:B342)</f>
        <v>196</v>
      </c>
      <c r="C338" s="179">
        <f>SUM(C339:C342)</f>
        <v>0</v>
      </c>
      <c r="D338" s="179">
        <f t="shared" si="10"/>
        <v>0</v>
      </c>
      <c r="E338" s="179" t="s">
        <v>594</v>
      </c>
      <c r="F338" s="179"/>
      <c r="G338" s="179"/>
      <c r="H338" s="179" t="str">
        <f t="shared" si="11"/>
        <v/>
      </c>
    </row>
    <row r="339" ht="19.5" customHeight="1" spans="1:8">
      <c r="A339" s="177" t="s">
        <v>90</v>
      </c>
      <c r="B339" s="179">
        <v>196</v>
      </c>
      <c r="C339" s="179"/>
      <c r="D339" s="179">
        <f t="shared" si="10"/>
        <v>0</v>
      </c>
      <c r="E339" s="179" t="s">
        <v>595</v>
      </c>
      <c r="F339" s="179"/>
      <c r="G339" s="179"/>
      <c r="H339" s="179" t="str">
        <f t="shared" si="11"/>
        <v/>
      </c>
    </row>
    <row r="340" ht="19.5" customHeight="1" spans="1:8">
      <c r="A340" s="177" t="s">
        <v>91</v>
      </c>
      <c r="B340" s="179"/>
      <c r="C340" s="179"/>
      <c r="D340" s="179" t="str">
        <f t="shared" si="10"/>
        <v/>
      </c>
      <c r="E340" s="179" t="s">
        <v>596</v>
      </c>
      <c r="F340" s="179"/>
      <c r="G340" s="179"/>
      <c r="H340" s="179" t="str">
        <f t="shared" si="11"/>
        <v/>
      </c>
    </row>
    <row r="341" ht="19.5" customHeight="1" spans="1:8">
      <c r="A341" s="177" t="s">
        <v>92</v>
      </c>
      <c r="B341" s="179"/>
      <c r="C341" s="179"/>
      <c r="D341" s="179" t="str">
        <f t="shared" si="10"/>
        <v/>
      </c>
      <c r="E341" s="179" t="s">
        <v>597</v>
      </c>
      <c r="F341" s="179">
        <v>548</v>
      </c>
      <c r="G341" s="179">
        <v>224</v>
      </c>
      <c r="H341" s="179">
        <f t="shared" si="11"/>
        <v>40.9</v>
      </c>
    </row>
    <row r="342" ht="28.5" customHeight="1" spans="1:8">
      <c r="A342" s="177" t="s">
        <v>571</v>
      </c>
      <c r="B342" s="179"/>
      <c r="C342" s="179"/>
      <c r="D342" s="179" t="str">
        <f t="shared" si="10"/>
        <v/>
      </c>
      <c r="E342" s="179" t="s">
        <v>598</v>
      </c>
      <c r="F342" s="179">
        <v>21</v>
      </c>
      <c r="G342" s="179"/>
      <c r="H342" s="179">
        <f t="shared" si="11"/>
        <v>0</v>
      </c>
    </row>
    <row r="343" ht="19.5" customHeight="1" spans="1:8">
      <c r="A343" s="177" t="s">
        <v>572</v>
      </c>
      <c r="B343" s="179">
        <f>SUM(B344:B355)</f>
        <v>0</v>
      </c>
      <c r="C343" s="179">
        <f>SUM(C344:C355)</f>
        <v>0</v>
      </c>
      <c r="D343" s="179" t="str">
        <f t="shared" si="10"/>
        <v/>
      </c>
      <c r="E343" s="179" t="s">
        <v>599</v>
      </c>
      <c r="F343" s="179"/>
      <c r="G343" s="179"/>
      <c r="H343" s="179" t="str">
        <f t="shared" si="11"/>
        <v/>
      </c>
    </row>
    <row r="344" ht="19.5" customHeight="1" spans="1:8">
      <c r="A344" s="177" t="s">
        <v>573</v>
      </c>
      <c r="B344" s="179"/>
      <c r="C344" s="179"/>
      <c r="D344" s="179" t="str">
        <f t="shared" si="10"/>
        <v/>
      </c>
      <c r="E344" s="179" t="s">
        <v>600</v>
      </c>
      <c r="F344" s="179">
        <v>35</v>
      </c>
      <c r="G344" s="179"/>
      <c r="H344" s="179">
        <f t="shared" si="11"/>
        <v>0</v>
      </c>
    </row>
    <row r="345" ht="19.5" customHeight="1" spans="1:8">
      <c r="A345" s="177" t="s">
        <v>574</v>
      </c>
      <c r="B345" s="179"/>
      <c r="C345" s="179"/>
      <c r="D345" s="179" t="str">
        <f t="shared" si="10"/>
        <v/>
      </c>
      <c r="E345" s="179" t="s">
        <v>1121</v>
      </c>
      <c r="F345" s="179">
        <f>SUM(F346:F354)</f>
        <v>25</v>
      </c>
      <c r="G345" s="179">
        <f>SUM(G346:G354)</f>
        <v>0</v>
      </c>
      <c r="H345" s="179">
        <f t="shared" si="11"/>
        <v>0</v>
      </c>
    </row>
    <row r="346" ht="19.5" hidden="1" customHeight="1" spans="1:8">
      <c r="A346" s="177" t="s">
        <v>575</v>
      </c>
      <c r="B346" s="179"/>
      <c r="C346" s="179"/>
      <c r="D346" s="179" t="str">
        <f t="shared" si="10"/>
        <v/>
      </c>
      <c r="E346" s="179" t="s">
        <v>615</v>
      </c>
      <c r="F346" s="179"/>
      <c r="G346" s="179"/>
      <c r="H346" s="179" t="str">
        <f t="shared" si="11"/>
        <v/>
      </c>
    </row>
    <row r="347" ht="19.5" hidden="1" customHeight="1" spans="1:8">
      <c r="A347" s="177" t="s">
        <v>576</v>
      </c>
      <c r="B347" s="179"/>
      <c r="C347" s="179"/>
      <c r="D347" s="179" t="str">
        <f t="shared" si="10"/>
        <v/>
      </c>
      <c r="E347" s="179" t="s">
        <v>616</v>
      </c>
      <c r="F347" s="179"/>
      <c r="G347" s="179"/>
      <c r="H347" s="179" t="str">
        <f t="shared" si="11"/>
        <v/>
      </c>
    </row>
    <row r="348" ht="19.5" hidden="1" customHeight="1" spans="1:8">
      <c r="A348" s="177" t="s">
        <v>577</v>
      </c>
      <c r="B348" s="179"/>
      <c r="C348" s="179"/>
      <c r="D348" s="179" t="str">
        <f t="shared" si="10"/>
        <v/>
      </c>
      <c r="E348" s="179" t="s">
        <v>617</v>
      </c>
      <c r="F348" s="179"/>
      <c r="G348" s="179"/>
      <c r="H348" s="179" t="str">
        <f t="shared" si="11"/>
        <v/>
      </c>
    </row>
    <row r="349" ht="19.5" customHeight="1" spans="1:8">
      <c r="A349" s="177" t="s">
        <v>578</v>
      </c>
      <c r="B349" s="179"/>
      <c r="C349" s="179"/>
      <c r="D349" s="179" t="str">
        <f t="shared" si="10"/>
        <v/>
      </c>
      <c r="E349" s="179" t="s">
        <v>630</v>
      </c>
      <c r="F349" s="179">
        <v>2</v>
      </c>
      <c r="G349" s="179"/>
      <c r="H349" s="179">
        <f t="shared" si="11"/>
        <v>0</v>
      </c>
    </row>
    <row r="350" ht="19.5" hidden="1" customHeight="1" spans="1:8">
      <c r="A350" s="177" t="s">
        <v>579</v>
      </c>
      <c r="B350" s="179"/>
      <c r="C350" s="179"/>
      <c r="D350" s="179" t="str">
        <f t="shared" si="10"/>
        <v/>
      </c>
      <c r="E350" s="179" t="s">
        <v>1122</v>
      </c>
      <c r="F350" s="179"/>
      <c r="G350" s="179"/>
      <c r="H350" s="179" t="str">
        <f t="shared" si="11"/>
        <v/>
      </c>
    </row>
    <row r="351" ht="19.5" hidden="1" customHeight="1" spans="1:8">
      <c r="A351" s="177" t="s">
        <v>580</v>
      </c>
      <c r="B351" s="179"/>
      <c r="C351" s="179"/>
      <c r="D351" s="179" t="str">
        <f t="shared" si="10"/>
        <v/>
      </c>
      <c r="E351" s="179" t="s">
        <v>1123</v>
      </c>
      <c r="F351" s="179"/>
      <c r="G351" s="179"/>
      <c r="H351" s="179" t="str">
        <f t="shared" si="11"/>
        <v/>
      </c>
    </row>
    <row r="352" ht="19.5" customHeight="1" spans="1:8">
      <c r="A352" s="177" t="s">
        <v>581</v>
      </c>
      <c r="B352" s="179"/>
      <c r="C352" s="179"/>
      <c r="D352" s="179" t="str">
        <f t="shared" si="10"/>
        <v/>
      </c>
      <c r="E352" s="179" t="s">
        <v>626</v>
      </c>
      <c r="F352" s="179">
        <v>23</v>
      </c>
      <c r="G352" s="179"/>
      <c r="H352" s="179">
        <f t="shared" si="11"/>
        <v>0</v>
      </c>
    </row>
    <row r="353" ht="19.5" customHeight="1" spans="1:8">
      <c r="A353" s="177" t="s">
        <v>582</v>
      </c>
      <c r="B353" s="179"/>
      <c r="C353" s="179"/>
      <c r="D353" s="179" t="str">
        <f t="shared" si="10"/>
        <v/>
      </c>
      <c r="E353" s="179" t="s">
        <v>627</v>
      </c>
      <c r="F353" s="179"/>
      <c r="G353" s="179"/>
      <c r="H353" s="179" t="str">
        <f t="shared" si="11"/>
        <v/>
      </c>
    </row>
    <row r="354" ht="19.5" customHeight="1" spans="1:8">
      <c r="A354" s="177" t="s">
        <v>583</v>
      </c>
      <c r="B354" s="179"/>
      <c r="C354" s="179"/>
      <c r="D354" s="179" t="str">
        <f t="shared" si="10"/>
        <v/>
      </c>
      <c r="E354" s="179" t="s">
        <v>1124</v>
      </c>
      <c r="F354" s="179"/>
      <c r="G354" s="179"/>
      <c r="H354" s="179" t="str">
        <f t="shared" si="11"/>
        <v/>
      </c>
    </row>
    <row r="355" ht="19.5" customHeight="1" spans="1:8">
      <c r="A355" s="177" t="s">
        <v>584</v>
      </c>
      <c r="B355" s="179"/>
      <c r="C355" s="179"/>
      <c r="D355" s="179" t="str">
        <f t="shared" si="10"/>
        <v/>
      </c>
      <c r="E355" s="179" t="s">
        <v>619</v>
      </c>
      <c r="F355" s="179">
        <f>SUM(B356:B357)</f>
        <v>246</v>
      </c>
      <c r="G355" s="179">
        <f>SUM(C356:C357)</f>
        <v>246</v>
      </c>
      <c r="H355" s="179">
        <f t="shared" si="11"/>
        <v>100</v>
      </c>
    </row>
    <row r="356" ht="19.5" customHeight="1" spans="1:8">
      <c r="A356" s="177"/>
      <c r="B356" s="179"/>
      <c r="C356" s="179"/>
      <c r="D356" s="179" t="str">
        <f t="shared" si="10"/>
        <v/>
      </c>
      <c r="E356" s="179" t="s">
        <v>639</v>
      </c>
      <c r="F356" s="179"/>
      <c r="G356" s="179"/>
      <c r="H356" s="179" t="str">
        <f t="shared" si="11"/>
        <v/>
      </c>
    </row>
    <row r="357" ht="28.5" customHeight="1" spans="1:8">
      <c r="A357" s="177" t="s">
        <v>1125</v>
      </c>
      <c r="B357" s="179">
        <v>246</v>
      </c>
      <c r="C357" s="179">
        <v>246</v>
      </c>
      <c r="D357" s="179">
        <f t="shared" si="10"/>
        <v>100</v>
      </c>
      <c r="E357" s="179" t="s">
        <v>640</v>
      </c>
      <c r="F357" s="179">
        <f>SUM(F358:F360)</f>
        <v>0</v>
      </c>
      <c r="G357" s="179">
        <f>SUM(G358:G360)</f>
        <v>0</v>
      </c>
      <c r="H357" s="179" t="str">
        <f t="shared" si="11"/>
        <v/>
      </c>
    </row>
    <row r="358" ht="19.5" customHeight="1" spans="1:8">
      <c r="A358" s="177" t="s">
        <v>604</v>
      </c>
      <c r="B358" s="179">
        <f>SUM(B359:B361)</f>
        <v>278</v>
      </c>
      <c r="C358" s="179">
        <f>SUM(C359:C361)</f>
        <v>288</v>
      </c>
      <c r="D358" s="179">
        <f t="shared" si="10"/>
        <v>103.6</v>
      </c>
      <c r="E358" s="179" t="s">
        <v>641</v>
      </c>
      <c r="F358" s="179"/>
      <c r="G358" s="179"/>
      <c r="H358" s="179" t="str">
        <f t="shared" si="11"/>
        <v/>
      </c>
    </row>
    <row r="359" ht="19.5" customHeight="1" spans="1:8">
      <c r="A359" s="177" t="s">
        <v>605</v>
      </c>
      <c r="B359" s="179"/>
      <c r="C359" s="179">
        <v>98</v>
      </c>
      <c r="D359" s="179" t="str">
        <f t="shared" si="10"/>
        <v/>
      </c>
      <c r="E359" s="179" t="s">
        <v>642</v>
      </c>
      <c r="F359" s="179"/>
      <c r="G359" s="179"/>
      <c r="H359" s="179" t="str">
        <f t="shared" si="11"/>
        <v/>
      </c>
    </row>
    <row r="360" ht="19.5" customHeight="1" spans="1:8">
      <c r="A360" s="177" t="s">
        <v>606</v>
      </c>
      <c r="B360" s="179">
        <v>278</v>
      </c>
      <c r="C360" s="179">
        <v>167</v>
      </c>
      <c r="D360" s="179">
        <f t="shared" si="10"/>
        <v>60.1</v>
      </c>
      <c r="E360" s="179" t="s">
        <v>643</v>
      </c>
      <c r="F360" s="179"/>
      <c r="G360" s="179"/>
      <c r="H360" s="179" t="str">
        <f t="shared" si="11"/>
        <v/>
      </c>
    </row>
    <row r="361" ht="19.5" customHeight="1" spans="1:8">
      <c r="A361" s="177" t="s">
        <v>607</v>
      </c>
      <c r="B361" s="179"/>
      <c r="C361" s="179">
        <v>23</v>
      </c>
      <c r="D361" s="179" t="str">
        <f t="shared" si="10"/>
        <v/>
      </c>
      <c r="E361" s="179" t="s">
        <v>644</v>
      </c>
      <c r="F361" s="179">
        <f>SUM(F362:F369)</f>
        <v>2583</v>
      </c>
      <c r="G361" s="179">
        <f>SUM(G362:G369)</f>
        <v>150</v>
      </c>
      <c r="H361" s="179">
        <f t="shared" si="11"/>
        <v>5.8</v>
      </c>
    </row>
    <row r="362" ht="19.5" customHeight="1" spans="1:8">
      <c r="A362" s="177" t="s">
        <v>608</v>
      </c>
      <c r="B362" s="179">
        <f>SUM(B363:B371)</f>
        <v>0</v>
      </c>
      <c r="C362" s="179">
        <f>SUM(C363:C371)</f>
        <v>0</v>
      </c>
      <c r="D362" s="179" t="str">
        <f t="shared" si="10"/>
        <v/>
      </c>
      <c r="E362" s="179" t="s">
        <v>645</v>
      </c>
      <c r="F362" s="179">
        <v>166</v>
      </c>
      <c r="G362" s="179">
        <v>150</v>
      </c>
      <c r="H362" s="179">
        <f t="shared" si="11"/>
        <v>90.4</v>
      </c>
    </row>
    <row r="363" ht="19.5" customHeight="1" spans="1:8">
      <c r="A363" s="177" t="s">
        <v>90</v>
      </c>
      <c r="B363" s="179"/>
      <c r="C363" s="179"/>
      <c r="D363" s="179" t="str">
        <f t="shared" si="10"/>
        <v/>
      </c>
      <c r="E363" s="179" t="s">
        <v>646</v>
      </c>
      <c r="F363" s="179">
        <v>2417</v>
      </c>
      <c r="G363" s="179"/>
      <c r="H363" s="179">
        <f t="shared" si="11"/>
        <v>0</v>
      </c>
    </row>
    <row r="364" ht="19.5" hidden="1" customHeight="1" spans="1:8">
      <c r="A364" s="177" t="s">
        <v>91</v>
      </c>
      <c r="B364" s="179"/>
      <c r="C364" s="179"/>
      <c r="D364" s="179" t="str">
        <f t="shared" si="10"/>
        <v/>
      </c>
      <c r="E364" s="179" t="s">
        <v>647</v>
      </c>
      <c r="F364" s="179"/>
      <c r="G364" s="179"/>
      <c r="H364" s="179" t="str">
        <f t="shared" si="11"/>
        <v/>
      </c>
    </row>
    <row r="365" ht="19.5" hidden="1" customHeight="1" spans="1:8">
      <c r="A365" s="177" t="s">
        <v>92</v>
      </c>
      <c r="B365" s="179"/>
      <c r="C365" s="179"/>
      <c r="D365" s="179" t="str">
        <f t="shared" si="10"/>
        <v/>
      </c>
      <c r="E365" s="179" t="s">
        <v>648</v>
      </c>
      <c r="F365" s="179"/>
      <c r="G365" s="179"/>
      <c r="H365" s="179" t="str">
        <f t="shared" si="11"/>
        <v/>
      </c>
    </row>
    <row r="366" ht="19.5" hidden="1" customHeight="1" spans="1:8">
      <c r="A366" s="177" t="s">
        <v>609</v>
      </c>
      <c r="B366" s="179"/>
      <c r="C366" s="179"/>
      <c r="D366" s="179" t="str">
        <f t="shared" si="10"/>
        <v/>
      </c>
      <c r="E366" s="179" t="s">
        <v>649</v>
      </c>
      <c r="F366" s="179"/>
      <c r="G366" s="179"/>
      <c r="H366" s="179" t="str">
        <f t="shared" si="11"/>
        <v/>
      </c>
    </row>
    <row r="367" ht="19.5" hidden="1" customHeight="1" spans="1:8">
      <c r="A367" s="177" t="s">
        <v>610</v>
      </c>
      <c r="B367" s="179"/>
      <c r="C367" s="179"/>
      <c r="D367" s="179" t="str">
        <f t="shared" si="10"/>
        <v/>
      </c>
      <c r="E367" s="179" t="s">
        <v>650</v>
      </c>
      <c r="F367" s="179"/>
      <c r="G367" s="179"/>
      <c r="H367" s="179" t="str">
        <f t="shared" si="11"/>
        <v/>
      </c>
    </row>
    <row r="368" ht="19.5" hidden="1" customHeight="1" spans="1:8">
      <c r="A368" s="177" t="s">
        <v>611</v>
      </c>
      <c r="B368" s="179"/>
      <c r="C368" s="179"/>
      <c r="D368" s="179" t="str">
        <f t="shared" si="10"/>
        <v/>
      </c>
      <c r="E368" s="179" t="s">
        <v>1126</v>
      </c>
      <c r="F368" s="179"/>
      <c r="G368" s="179"/>
      <c r="H368" s="179" t="str">
        <f t="shared" si="11"/>
        <v/>
      </c>
    </row>
    <row r="369" ht="19.5" hidden="1" customHeight="1" spans="1:8">
      <c r="A369" s="177" t="s">
        <v>612</v>
      </c>
      <c r="B369" s="179"/>
      <c r="C369" s="179"/>
      <c r="D369" s="179" t="str">
        <f t="shared" si="10"/>
        <v/>
      </c>
      <c r="E369" s="179" t="s">
        <v>651</v>
      </c>
      <c r="F369" s="179"/>
      <c r="G369" s="179"/>
      <c r="H369" s="179" t="str">
        <f t="shared" si="11"/>
        <v/>
      </c>
    </row>
    <row r="370" ht="19.5" customHeight="1" spans="1:8">
      <c r="A370" s="177" t="s">
        <v>99</v>
      </c>
      <c r="B370" s="179"/>
      <c r="C370" s="179"/>
      <c r="D370" s="179" t="str">
        <f t="shared" si="10"/>
        <v/>
      </c>
      <c r="E370" s="179" t="s">
        <v>652</v>
      </c>
      <c r="F370" s="179">
        <f>SUM(F371:F375)</f>
        <v>60</v>
      </c>
      <c r="G370" s="179">
        <f>SUM(G371:G375)</f>
        <v>0</v>
      </c>
      <c r="H370" s="179">
        <f t="shared" si="11"/>
        <v>0</v>
      </c>
    </row>
    <row r="371" ht="33.75" hidden="1" customHeight="1" spans="1:8">
      <c r="A371" s="177" t="s">
        <v>613</v>
      </c>
      <c r="B371" s="179"/>
      <c r="C371" s="179"/>
      <c r="D371" s="179" t="str">
        <f t="shared" si="10"/>
        <v/>
      </c>
      <c r="E371" s="179" t="s">
        <v>653</v>
      </c>
      <c r="F371" s="179"/>
      <c r="G371" s="179"/>
      <c r="H371" s="179" t="str">
        <f t="shared" si="11"/>
        <v/>
      </c>
    </row>
    <row r="372" ht="19.5" customHeight="1" spans="1:8">
      <c r="A372" s="177" t="s">
        <v>632</v>
      </c>
      <c r="B372" s="179">
        <f>B373</f>
        <v>55</v>
      </c>
      <c r="C372" s="179">
        <f>C373</f>
        <v>0</v>
      </c>
      <c r="D372" s="179">
        <f t="shared" si="10"/>
        <v>0</v>
      </c>
      <c r="E372" s="179" t="s">
        <v>654</v>
      </c>
      <c r="F372" s="179">
        <v>60</v>
      </c>
      <c r="G372" s="179"/>
      <c r="H372" s="179">
        <f t="shared" si="11"/>
        <v>0</v>
      </c>
    </row>
    <row r="373" ht="27.75" customHeight="1" spans="1:8">
      <c r="A373" s="177" t="s">
        <v>1127</v>
      </c>
      <c r="B373" s="179">
        <v>55</v>
      </c>
      <c r="C373" s="179"/>
      <c r="D373" s="179">
        <f t="shared" si="10"/>
        <v>0</v>
      </c>
      <c r="E373" s="179" t="s">
        <v>655</v>
      </c>
      <c r="F373" s="179"/>
      <c r="G373" s="179"/>
      <c r="H373" s="179" t="str">
        <f t="shared" si="11"/>
        <v/>
      </c>
    </row>
    <row r="374" ht="19.5" customHeight="1" spans="1:8">
      <c r="A374" s="177" t="s">
        <v>633</v>
      </c>
      <c r="B374" s="179">
        <f>SUM(B375,F357,F361,F370,F376,F382,B388,B391,B394,B395,B396,B402,B403,B404,F392)</f>
        <v>2643</v>
      </c>
      <c r="C374" s="179">
        <f>SUM(C375,G357,G361,G370,G376,G382,C388,C391,C394,C395,C396,C402,C403,C404,G392)</f>
        <v>150</v>
      </c>
      <c r="D374" s="179">
        <f t="shared" si="10"/>
        <v>5.7</v>
      </c>
      <c r="E374" s="179" t="s">
        <v>656</v>
      </c>
      <c r="F374" s="179"/>
      <c r="G374" s="179"/>
      <c r="H374" s="179" t="str">
        <f t="shared" si="11"/>
        <v/>
      </c>
    </row>
    <row r="375" ht="19.5" hidden="1" customHeight="1" spans="1:8">
      <c r="A375" s="177" t="s">
        <v>634</v>
      </c>
      <c r="B375" s="179">
        <f>SUM(B376:B382)+F356</f>
        <v>0</v>
      </c>
      <c r="C375" s="179">
        <f>SUM(C376:C382)+G356</f>
        <v>0</v>
      </c>
      <c r="D375" s="179" t="str">
        <f t="shared" si="10"/>
        <v/>
      </c>
      <c r="E375" s="179" t="s">
        <v>657</v>
      </c>
      <c r="F375" s="179"/>
      <c r="G375" s="179"/>
      <c r="H375" s="179" t="str">
        <f t="shared" si="11"/>
        <v/>
      </c>
    </row>
    <row r="376" ht="19.5" hidden="1" customHeight="1" spans="1:8">
      <c r="A376" s="177" t="s">
        <v>90</v>
      </c>
      <c r="B376" s="179"/>
      <c r="C376" s="179"/>
      <c r="D376" s="179" t="str">
        <f t="shared" si="10"/>
        <v/>
      </c>
      <c r="E376" s="179" t="s">
        <v>658</v>
      </c>
      <c r="F376" s="179">
        <f>SUM(F377:F381)</f>
        <v>0</v>
      </c>
      <c r="G376" s="179">
        <f>SUM(G377:G381)</f>
        <v>0</v>
      </c>
      <c r="H376" s="179" t="str">
        <f t="shared" si="11"/>
        <v/>
      </c>
    </row>
    <row r="377" ht="19.5" hidden="1" customHeight="1" spans="1:8">
      <c r="A377" s="177" t="s">
        <v>91</v>
      </c>
      <c r="B377" s="179"/>
      <c r="C377" s="179"/>
      <c r="D377" s="179" t="str">
        <f t="shared" si="10"/>
        <v/>
      </c>
      <c r="E377" s="179" t="s">
        <v>659</v>
      </c>
      <c r="F377" s="179"/>
      <c r="G377" s="179"/>
      <c r="H377" s="179" t="str">
        <f t="shared" si="11"/>
        <v/>
      </c>
    </row>
    <row r="378" ht="19.5" hidden="1" customHeight="1" spans="1:8">
      <c r="A378" s="177" t="s">
        <v>92</v>
      </c>
      <c r="B378" s="179"/>
      <c r="C378" s="179"/>
      <c r="D378" s="179" t="str">
        <f t="shared" si="10"/>
        <v/>
      </c>
      <c r="E378" s="179" t="s">
        <v>660</v>
      </c>
      <c r="F378" s="179"/>
      <c r="G378" s="179"/>
      <c r="H378" s="179" t="str">
        <f t="shared" si="11"/>
        <v/>
      </c>
    </row>
    <row r="379" ht="19.5" hidden="1" customHeight="1" spans="1:8">
      <c r="A379" s="177" t="s">
        <v>635</v>
      </c>
      <c r="B379" s="179"/>
      <c r="C379" s="179"/>
      <c r="D379" s="179" t="str">
        <f t="shared" si="10"/>
        <v/>
      </c>
      <c r="E379" s="179" t="s">
        <v>661</v>
      </c>
      <c r="F379" s="179"/>
      <c r="G379" s="179"/>
      <c r="H379" s="179" t="str">
        <f t="shared" si="11"/>
        <v/>
      </c>
    </row>
    <row r="380" ht="19.5" hidden="1" customHeight="1" spans="1:8">
      <c r="A380" s="177" t="s">
        <v>636</v>
      </c>
      <c r="B380" s="179"/>
      <c r="C380" s="179"/>
      <c r="D380" s="179" t="str">
        <f t="shared" si="10"/>
        <v/>
      </c>
      <c r="E380" s="179" t="s">
        <v>662</v>
      </c>
      <c r="F380" s="179"/>
      <c r="G380" s="179"/>
      <c r="H380" s="179" t="str">
        <f t="shared" si="11"/>
        <v/>
      </c>
    </row>
    <row r="381" ht="19.5" hidden="1" customHeight="1" spans="1:8">
      <c r="A381" s="177" t="s">
        <v>637</v>
      </c>
      <c r="B381" s="179"/>
      <c r="C381" s="179"/>
      <c r="D381" s="179" t="str">
        <f t="shared" si="10"/>
        <v/>
      </c>
      <c r="E381" s="179" t="s">
        <v>664</v>
      </c>
      <c r="F381" s="179"/>
      <c r="G381" s="179"/>
      <c r="H381" s="179" t="str">
        <f t="shared" si="11"/>
        <v/>
      </c>
    </row>
    <row r="382" ht="19.5" hidden="1" customHeight="1" spans="1:8">
      <c r="A382" s="177" t="s">
        <v>638</v>
      </c>
      <c r="B382" s="179"/>
      <c r="C382" s="179"/>
      <c r="D382" s="179" t="str">
        <f t="shared" si="10"/>
        <v/>
      </c>
      <c r="E382" s="179" t="s">
        <v>665</v>
      </c>
      <c r="F382" s="179">
        <f>SUM(B383:B387)</f>
        <v>0</v>
      </c>
      <c r="G382" s="179">
        <f>SUM(C383:C387)</f>
        <v>0</v>
      </c>
      <c r="H382" s="179" t="str">
        <f t="shared" si="11"/>
        <v/>
      </c>
    </row>
    <row r="383" ht="19.5" hidden="1" customHeight="1" spans="1:8">
      <c r="A383" s="177" t="s">
        <v>666</v>
      </c>
      <c r="B383" s="179"/>
      <c r="C383" s="179"/>
      <c r="D383" s="179" t="str">
        <f t="shared" si="10"/>
        <v/>
      </c>
      <c r="E383" s="179" t="s">
        <v>690</v>
      </c>
      <c r="F383" s="179"/>
      <c r="G383" s="179"/>
      <c r="H383" s="179" t="str">
        <f t="shared" si="11"/>
        <v/>
      </c>
    </row>
    <row r="384" ht="19.5" hidden="1" customHeight="1" spans="1:8">
      <c r="A384" s="177" t="s">
        <v>667</v>
      </c>
      <c r="B384" s="179"/>
      <c r="C384" s="179"/>
      <c r="D384" s="179" t="str">
        <f t="shared" si="10"/>
        <v/>
      </c>
      <c r="E384" s="179" t="s">
        <v>691</v>
      </c>
      <c r="F384" s="179"/>
      <c r="G384" s="179"/>
      <c r="H384" s="179" t="str">
        <f t="shared" si="11"/>
        <v/>
      </c>
    </row>
    <row r="385" ht="19.5" hidden="1" customHeight="1" spans="1:8">
      <c r="A385" s="177" t="s">
        <v>668</v>
      </c>
      <c r="B385" s="179"/>
      <c r="C385" s="179"/>
      <c r="D385" s="179" t="str">
        <f t="shared" si="10"/>
        <v/>
      </c>
      <c r="E385" s="179" t="s">
        <v>692</v>
      </c>
      <c r="F385" s="179"/>
      <c r="G385" s="179"/>
      <c r="H385" s="179" t="str">
        <f t="shared" si="11"/>
        <v/>
      </c>
    </row>
    <row r="386" ht="19.5" hidden="1" customHeight="1" spans="1:8">
      <c r="A386" s="177" t="s">
        <v>669</v>
      </c>
      <c r="B386" s="179"/>
      <c r="C386" s="179"/>
      <c r="D386" s="179" t="str">
        <f t="shared" si="10"/>
        <v/>
      </c>
      <c r="E386" s="179" t="s">
        <v>693</v>
      </c>
      <c r="F386" s="179"/>
      <c r="G386" s="179"/>
      <c r="H386" s="179" t="str">
        <f t="shared" si="11"/>
        <v/>
      </c>
    </row>
    <row r="387" ht="19.5" hidden="1" customHeight="1" spans="1:8">
      <c r="A387" s="177" t="s">
        <v>670</v>
      </c>
      <c r="B387" s="179"/>
      <c r="C387" s="179"/>
      <c r="D387" s="179" t="str">
        <f t="shared" si="10"/>
        <v/>
      </c>
      <c r="E387" s="179" t="s">
        <v>694</v>
      </c>
      <c r="F387" s="179"/>
      <c r="G387" s="179"/>
      <c r="H387" s="179" t="str">
        <f t="shared" si="11"/>
        <v/>
      </c>
    </row>
    <row r="388" ht="19.5" hidden="1" customHeight="1" spans="1:8">
      <c r="A388" s="177" t="s">
        <v>671</v>
      </c>
      <c r="B388" s="179">
        <f>SUM(B389:B390)</f>
        <v>0</v>
      </c>
      <c r="C388" s="179">
        <f>SUM(C389:C390)</f>
        <v>0</v>
      </c>
      <c r="D388" s="179" t="str">
        <f t="shared" si="10"/>
        <v/>
      </c>
      <c r="E388" s="179" t="s">
        <v>133</v>
      </c>
      <c r="F388" s="179"/>
      <c r="G388" s="179"/>
      <c r="H388" s="179" t="str">
        <f t="shared" si="11"/>
        <v/>
      </c>
    </row>
    <row r="389" ht="19.5" hidden="1" customHeight="1" spans="1:8">
      <c r="A389" s="177" t="s">
        <v>672</v>
      </c>
      <c r="B389" s="179"/>
      <c r="C389" s="179"/>
      <c r="D389" s="179" t="str">
        <f t="shared" ref="D389:D452" si="12">IF(B389=0,"",ROUND(C389/B389*100,1))</f>
        <v/>
      </c>
      <c r="E389" s="179" t="s">
        <v>695</v>
      </c>
      <c r="F389" s="179"/>
      <c r="G389" s="179"/>
      <c r="H389" s="179" t="str">
        <f t="shared" ref="H389:H452" si="13">IF(F389=0,"",ROUND(G389/F389*100,1))</f>
        <v/>
      </c>
    </row>
    <row r="390" ht="19.5" hidden="1" customHeight="1" spans="1:8">
      <c r="A390" s="177" t="s">
        <v>673</v>
      </c>
      <c r="B390" s="179"/>
      <c r="C390" s="179"/>
      <c r="D390" s="179" t="str">
        <f t="shared" si="12"/>
        <v/>
      </c>
      <c r="E390" s="179" t="s">
        <v>99</v>
      </c>
      <c r="F390" s="179"/>
      <c r="G390" s="179"/>
      <c r="H390" s="179" t="str">
        <f t="shared" si="13"/>
        <v/>
      </c>
    </row>
    <row r="391" ht="19.5" hidden="1" customHeight="1" spans="1:8">
      <c r="A391" s="177" t="s">
        <v>674</v>
      </c>
      <c r="B391" s="179">
        <f>SUM(B392:B393)</f>
        <v>0</v>
      </c>
      <c r="C391" s="179">
        <f>SUM(C392:C393)</f>
        <v>0</v>
      </c>
      <c r="D391" s="179" t="str">
        <f t="shared" si="12"/>
        <v/>
      </c>
      <c r="E391" s="179" t="s">
        <v>696</v>
      </c>
      <c r="F391" s="179"/>
      <c r="G391" s="179"/>
      <c r="H391" s="179" t="str">
        <f t="shared" si="13"/>
        <v/>
      </c>
    </row>
    <row r="392" ht="19.5" hidden="1" customHeight="1" spans="1:8">
      <c r="A392" s="177" t="s">
        <v>675</v>
      </c>
      <c r="B392" s="179"/>
      <c r="C392" s="179"/>
      <c r="D392" s="179" t="str">
        <f t="shared" si="12"/>
        <v/>
      </c>
      <c r="E392" s="179" t="s">
        <v>697</v>
      </c>
      <c r="F392" s="179"/>
      <c r="G392" s="179"/>
      <c r="H392" s="179" t="str">
        <f t="shared" si="13"/>
        <v/>
      </c>
    </row>
    <row r="393" ht="19.5" customHeight="1" spans="1:8">
      <c r="A393" s="177" t="s">
        <v>676</v>
      </c>
      <c r="B393" s="179"/>
      <c r="C393" s="179"/>
      <c r="D393" s="179" t="str">
        <f t="shared" si="12"/>
        <v/>
      </c>
      <c r="E393" s="179" t="s">
        <v>698</v>
      </c>
      <c r="F393" s="179">
        <f>SUM(F394,F406,F407,B410,B411,B412)</f>
        <v>21815</v>
      </c>
      <c r="G393" s="179">
        <f>SUM(G394,G406,G407,C410,C411,C412)</f>
        <v>10412</v>
      </c>
      <c r="H393" s="179">
        <f t="shared" si="13"/>
        <v>47.7</v>
      </c>
    </row>
    <row r="394" ht="19.5" customHeight="1" spans="1:8">
      <c r="A394" s="177" t="s">
        <v>677</v>
      </c>
      <c r="B394" s="179"/>
      <c r="C394" s="179"/>
      <c r="D394" s="179" t="str">
        <f t="shared" si="12"/>
        <v/>
      </c>
      <c r="E394" s="179" t="s">
        <v>699</v>
      </c>
      <c r="F394" s="179">
        <f>SUM(F395:F405)</f>
        <v>1020</v>
      </c>
      <c r="G394" s="179">
        <f>SUM(G395:G405)</f>
        <v>4190</v>
      </c>
      <c r="H394" s="179">
        <f t="shared" si="13"/>
        <v>410.8</v>
      </c>
    </row>
    <row r="395" ht="19.5" customHeight="1" spans="1:8">
      <c r="A395" s="177" t="s">
        <v>678</v>
      </c>
      <c r="B395" s="179"/>
      <c r="C395" s="179"/>
      <c r="D395" s="179" t="str">
        <f t="shared" si="12"/>
        <v/>
      </c>
      <c r="E395" s="179" t="s">
        <v>700</v>
      </c>
      <c r="F395" s="179">
        <v>248</v>
      </c>
      <c r="G395" s="179">
        <v>3418</v>
      </c>
      <c r="H395" s="179">
        <f t="shared" si="13"/>
        <v>1378.2</v>
      </c>
    </row>
    <row r="396" ht="19.5" customHeight="1" spans="1:8">
      <c r="A396" s="177" t="s">
        <v>679</v>
      </c>
      <c r="B396" s="179">
        <f>SUM(B397:B401)</f>
        <v>0</v>
      </c>
      <c r="C396" s="179">
        <f>SUM(C397:C401)</f>
        <v>0</v>
      </c>
      <c r="D396" s="179" t="str">
        <f t="shared" si="12"/>
        <v/>
      </c>
      <c r="E396" s="179" t="s">
        <v>701</v>
      </c>
      <c r="F396" s="179"/>
      <c r="G396" s="179"/>
      <c r="H396" s="179" t="str">
        <f t="shared" si="13"/>
        <v/>
      </c>
    </row>
    <row r="397" ht="19.5" hidden="1" customHeight="1" spans="1:8">
      <c r="A397" s="177" t="s">
        <v>680</v>
      </c>
      <c r="B397" s="179"/>
      <c r="C397" s="179"/>
      <c r="D397" s="179" t="str">
        <f t="shared" si="12"/>
        <v/>
      </c>
      <c r="E397" s="179" t="s">
        <v>702</v>
      </c>
      <c r="F397" s="179"/>
      <c r="G397" s="179"/>
      <c r="H397" s="179" t="str">
        <f t="shared" si="13"/>
        <v/>
      </c>
    </row>
    <row r="398" ht="19.5" customHeight="1" spans="1:8">
      <c r="A398" s="177" t="s">
        <v>681</v>
      </c>
      <c r="B398" s="179"/>
      <c r="C398" s="179"/>
      <c r="D398" s="179" t="str">
        <f t="shared" si="12"/>
        <v/>
      </c>
      <c r="E398" s="179" t="s">
        <v>703</v>
      </c>
      <c r="F398" s="179">
        <v>772</v>
      </c>
      <c r="G398" s="179">
        <v>772</v>
      </c>
      <c r="H398" s="179">
        <f t="shared" si="13"/>
        <v>100</v>
      </c>
    </row>
    <row r="399" ht="19.5" hidden="1" customHeight="1" spans="1:8">
      <c r="A399" s="177" t="s">
        <v>682</v>
      </c>
      <c r="B399" s="179"/>
      <c r="C399" s="179"/>
      <c r="D399" s="179" t="str">
        <f t="shared" si="12"/>
        <v/>
      </c>
      <c r="E399" s="179" t="s">
        <v>704</v>
      </c>
      <c r="F399" s="179"/>
      <c r="G399" s="179"/>
      <c r="H399" s="179" t="str">
        <f t="shared" si="13"/>
        <v/>
      </c>
    </row>
    <row r="400" ht="19.5" hidden="1" customHeight="1" spans="1:8">
      <c r="A400" s="177" t="s">
        <v>683</v>
      </c>
      <c r="B400" s="179"/>
      <c r="C400" s="179"/>
      <c r="D400" s="179" t="str">
        <f t="shared" si="12"/>
        <v/>
      </c>
      <c r="E400" s="179" t="s">
        <v>705</v>
      </c>
      <c r="F400" s="179"/>
      <c r="G400" s="179"/>
      <c r="H400" s="179" t="str">
        <f t="shared" si="13"/>
        <v/>
      </c>
    </row>
    <row r="401" ht="19.5" hidden="1" customHeight="1" spans="1:8">
      <c r="A401" s="177" t="s">
        <v>684</v>
      </c>
      <c r="B401" s="179"/>
      <c r="C401" s="179"/>
      <c r="D401" s="179" t="str">
        <f t="shared" si="12"/>
        <v/>
      </c>
      <c r="E401" s="179" t="s">
        <v>706</v>
      </c>
      <c r="F401" s="179"/>
      <c r="G401" s="179"/>
      <c r="H401" s="179" t="str">
        <f t="shared" si="13"/>
        <v/>
      </c>
    </row>
    <row r="402" ht="19.5" hidden="1" customHeight="1" spans="1:8">
      <c r="A402" s="177" t="s">
        <v>685</v>
      </c>
      <c r="B402" s="179"/>
      <c r="C402" s="179"/>
      <c r="D402" s="179" t="str">
        <f t="shared" si="12"/>
        <v/>
      </c>
      <c r="E402" s="179" t="s">
        <v>707</v>
      </c>
      <c r="F402" s="179"/>
      <c r="G402" s="179"/>
      <c r="H402" s="179" t="str">
        <f t="shared" si="13"/>
        <v/>
      </c>
    </row>
    <row r="403" ht="19.5" hidden="1" customHeight="1" spans="1:8">
      <c r="A403" s="177" t="s">
        <v>686</v>
      </c>
      <c r="B403" s="179"/>
      <c r="C403" s="179"/>
      <c r="D403" s="179" t="str">
        <f t="shared" si="12"/>
        <v/>
      </c>
      <c r="E403" s="179" t="s">
        <v>708</v>
      </c>
      <c r="F403" s="179"/>
      <c r="G403" s="179"/>
      <c r="H403" s="179" t="str">
        <f t="shared" si="13"/>
        <v/>
      </c>
    </row>
    <row r="404" ht="19.5" hidden="1" customHeight="1" spans="1:8">
      <c r="A404" s="177" t="s">
        <v>687</v>
      </c>
      <c r="B404" s="179">
        <f>SUM(B405:B409)+SUM(F383:F391)</f>
        <v>0</v>
      </c>
      <c r="C404" s="179">
        <f>SUM(C405:C409)+SUM(G383:G391)</f>
        <v>0</v>
      </c>
      <c r="D404" s="179" t="str">
        <f t="shared" si="12"/>
        <v/>
      </c>
      <c r="E404" s="179" t="s">
        <v>709</v>
      </c>
      <c r="F404" s="179"/>
      <c r="G404" s="179"/>
      <c r="H404" s="179" t="str">
        <f t="shared" si="13"/>
        <v/>
      </c>
    </row>
    <row r="405" ht="19.5" hidden="1" customHeight="1" spans="1:8">
      <c r="A405" s="177" t="s">
        <v>90</v>
      </c>
      <c r="B405" s="179"/>
      <c r="C405" s="179"/>
      <c r="D405" s="179" t="str">
        <f t="shared" si="12"/>
        <v/>
      </c>
      <c r="E405" s="179" t="s">
        <v>710</v>
      </c>
      <c r="F405" s="179"/>
      <c r="G405" s="179"/>
      <c r="H405" s="179" t="str">
        <f t="shared" si="13"/>
        <v/>
      </c>
    </row>
    <row r="406" ht="19.5" customHeight="1" spans="1:8">
      <c r="A406" s="177" t="s">
        <v>91</v>
      </c>
      <c r="B406" s="179"/>
      <c r="C406" s="179"/>
      <c r="D406" s="179" t="str">
        <f t="shared" si="12"/>
        <v/>
      </c>
      <c r="E406" s="179" t="s">
        <v>711</v>
      </c>
      <c r="F406" s="179">
        <v>34</v>
      </c>
      <c r="G406" s="179">
        <v>49</v>
      </c>
      <c r="H406" s="179">
        <f t="shared" si="13"/>
        <v>144.1</v>
      </c>
    </row>
    <row r="407" ht="19.5" customHeight="1" spans="1:8">
      <c r="A407" s="177" t="s">
        <v>92</v>
      </c>
      <c r="B407" s="179"/>
      <c r="C407" s="179"/>
      <c r="D407" s="179" t="str">
        <f t="shared" si="12"/>
        <v/>
      </c>
      <c r="E407" s="179" t="s">
        <v>712</v>
      </c>
      <c r="F407" s="179">
        <f>SUM(F408:F409)</f>
        <v>20506</v>
      </c>
      <c r="G407" s="179">
        <f>SUM(G408:G409)</f>
        <v>5998</v>
      </c>
      <c r="H407" s="179">
        <f t="shared" si="13"/>
        <v>29.2</v>
      </c>
    </row>
    <row r="408" ht="19.5" customHeight="1" spans="1:8">
      <c r="A408" s="177" t="s">
        <v>688</v>
      </c>
      <c r="B408" s="179"/>
      <c r="C408" s="179"/>
      <c r="D408" s="179" t="str">
        <f t="shared" si="12"/>
        <v/>
      </c>
      <c r="E408" s="179" t="s">
        <v>713</v>
      </c>
      <c r="F408" s="179"/>
      <c r="G408" s="179"/>
      <c r="H408" s="179" t="str">
        <f t="shared" si="13"/>
        <v/>
      </c>
    </row>
    <row r="409" ht="19.5" customHeight="1" spans="1:8">
      <c r="A409" s="177" t="s">
        <v>689</v>
      </c>
      <c r="B409" s="179"/>
      <c r="C409" s="179"/>
      <c r="D409" s="179" t="str">
        <f t="shared" si="12"/>
        <v/>
      </c>
      <c r="E409" s="179" t="s">
        <v>714</v>
      </c>
      <c r="F409" s="179">
        <v>20506</v>
      </c>
      <c r="G409" s="179">
        <v>5998</v>
      </c>
      <c r="H409" s="179">
        <f t="shared" si="13"/>
        <v>29.2</v>
      </c>
    </row>
    <row r="410" ht="19.5" customHeight="1" spans="1:8">
      <c r="A410" s="177" t="s">
        <v>715</v>
      </c>
      <c r="B410" s="179">
        <v>123</v>
      </c>
      <c r="C410" s="179"/>
      <c r="D410" s="179">
        <f t="shared" si="12"/>
        <v>0</v>
      </c>
      <c r="E410" s="179" t="s">
        <v>738</v>
      </c>
      <c r="F410" s="179"/>
      <c r="G410" s="179"/>
      <c r="H410" s="179" t="str">
        <f t="shared" si="13"/>
        <v/>
      </c>
    </row>
    <row r="411" ht="19.5" customHeight="1" spans="1:8">
      <c r="A411" s="177" t="s">
        <v>716</v>
      </c>
      <c r="B411" s="179">
        <v>132</v>
      </c>
      <c r="C411" s="179">
        <v>175</v>
      </c>
      <c r="D411" s="179">
        <f t="shared" si="12"/>
        <v>132.6</v>
      </c>
      <c r="E411" s="179" t="s">
        <v>739</v>
      </c>
      <c r="F411" s="179"/>
      <c r="G411" s="179"/>
      <c r="H411" s="179" t="str">
        <f t="shared" si="13"/>
        <v/>
      </c>
    </row>
    <row r="412" ht="19.5" customHeight="1" spans="1:8">
      <c r="A412" s="177" t="s">
        <v>717</v>
      </c>
      <c r="B412" s="179"/>
      <c r="C412" s="179"/>
      <c r="D412" s="179" t="str">
        <f t="shared" si="12"/>
        <v/>
      </c>
      <c r="E412" s="179" t="s">
        <v>1128</v>
      </c>
      <c r="F412" s="179"/>
      <c r="G412" s="179"/>
      <c r="H412" s="179" t="str">
        <f t="shared" si="13"/>
        <v/>
      </c>
    </row>
    <row r="413" ht="19.5" customHeight="1" spans="1:8">
      <c r="A413" s="177" t="s">
        <v>718</v>
      </c>
      <c r="B413" s="179">
        <f>SUM(B414,F414,B442,F443,F454,B465,B471,B478,B485,B489)</f>
        <v>3356</v>
      </c>
      <c r="C413" s="179">
        <f>SUM(C414,G414,C442,G443,G454,C465,C471,C478,C485,C489)</f>
        <v>7153</v>
      </c>
      <c r="D413" s="179">
        <f t="shared" si="12"/>
        <v>213.1</v>
      </c>
      <c r="E413" s="179" t="s">
        <v>740</v>
      </c>
      <c r="F413" s="179">
        <v>5</v>
      </c>
      <c r="G413" s="179"/>
      <c r="H413" s="179">
        <f t="shared" si="13"/>
        <v>0</v>
      </c>
    </row>
    <row r="414" ht="19.5" customHeight="1" spans="1:8">
      <c r="A414" s="177" t="s">
        <v>719</v>
      </c>
      <c r="B414" s="179">
        <f>SUM(B415:B436)+SUM(F410:F413)</f>
        <v>3330</v>
      </c>
      <c r="C414" s="179">
        <f>SUM(C415:C436)+SUM(G410:G413)</f>
        <v>7153</v>
      </c>
      <c r="D414" s="179">
        <f t="shared" si="12"/>
        <v>214.8</v>
      </c>
      <c r="E414" s="179" t="s">
        <v>741</v>
      </c>
      <c r="F414" s="179">
        <f>SUM(F415:F436)+SUM(B437:B441)</f>
        <v>0</v>
      </c>
      <c r="G414" s="179">
        <f>SUM(G415:G436)+SUM(C437:C441)</f>
        <v>0</v>
      </c>
      <c r="H414" s="179" t="str">
        <f t="shared" si="13"/>
        <v/>
      </c>
    </row>
    <row r="415" ht="19.5" customHeight="1" spans="1:8">
      <c r="A415" s="177" t="s">
        <v>700</v>
      </c>
      <c r="B415" s="179">
        <v>3221</v>
      </c>
      <c r="C415" s="179">
        <v>7066</v>
      </c>
      <c r="D415" s="179">
        <f t="shared" si="12"/>
        <v>219.4</v>
      </c>
      <c r="E415" s="179" t="s">
        <v>700</v>
      </c>
      <c r="F415" s="179"/>
      <c r="G415" s="179"/>
      <c r="H415" s="179" t="str">
        <f t="shared" si="13"/>
        <v/>
      </c>
    </row>
    <row r="416" ht="19.5" hidden="1" customHeight="1" spans="1:8">
      <c r="A416" s="177" t="s">
        <v>701</v>
      </c>
      <c r="B416" s="179"/>
      <c r="C416" s="179"/>
      <c r="D416" s="179" t="str">
        <f t="shared" si="12"/>
        <v/>
      </c>
      <c r="E416" s="179" t="s">
        <v>701</v>
      </c>
      <c r="F416" s="179"/>
      <c r="G416" s="179"/>
      <c r="H416" s="179" t="str">
        <f t="shared" si="13"/>
        <v/>
      </c>
    </row>
    <row r="417" ht="19.5" hidden="1" customHeight="1" spans="1:8">
      <c r="A417" s="177" t="s">
        <v>702</v>
      </c>
      <c r="B417" s="179"/>
      <c r="C417" s="179"/>
      <c r="D417" s="179" t="str">
        <f t="shared" si="12"/>
        <v/>
      </c>
      <c r="E417" s="179" t="s">
        <v>702</v>
      </c>
      <c r="F417" s="179"/>
      <c r="G417" s="179"/>
      <c r="H417" s="179" t="str">
        <f t="shared" si="13"/>
        <v/>
      </c>
    </row>
    <row r="418" ht="19.5" hidden="1" customHeight="1" spans="1:8">
      <c r="A418" s="177" t="s">
        <v>720</v>
      </c>
      <c r="B418" s="179"/>
      <c r="C418" s="179"/>
      <c r="D418" s="179" t="str">
        <f t="shared" si="12"/>
        <v/>
      </c>
      <c r="E418" s="179" t="s">
        <v>742</v>
      </c>
      <c r="F418" s="179"/>
      <c r="G418" s="179"/>
      <c r="H418" s="179" t="str">
        <f t="shared" si="13"/>
        <v/>
      </c>
    </row>
    <row r="419" ht="19.5" hidden="1" customHeight="1" spans="1:8">
      <c r="A419" s="177" t="s">
        <v>721</v>
      </c>
      <c r="B419" s="179"/>
      <c r="C419" s="179"/>
      <c r="D419" s="179" t="str">
        <f t="shared" si="12"/>
        <v/>
      </c>
      <c r="E419" s="179" t="s">
        <v>743</v>
      </c>
      <c r="F419" s="179"/>
      <c r="G419" s="179"/>
      <c r="H419" s="179" t="str">
        <f t="shared" si="13"/>
        <v/>
      </c>
    </row>
    <row r="420" ht="19.5" hidden="1" customHeight="1" spans="1:8">
      <c r="A420" s="177" t="s">
        <v>722</v>
      </c>
      <c r="B420" s="179"/>
      <c r="C420" s="179"/>
      <c r="D420" s="179" t="str">
        <f t="shared" si="12"/>
        <v/>
      </c>
      <c r="E420" s="179" t="s">
        <v>744</v>
      </c>
      <c r="F420" s="179"/>
      <c r="G420" s="179"/>
      <c r="H420" s="179" t="str">
        <f t="shared" si="13"/>
        <v/>
      </c>
    </row>
    <row r="421" ht="19.5" hidden="1" customHeight="1" spans="1:8">
      <c r="A421" s="177" t="s">
        <v>723</v>
      </c>
      <c r="B421" s="179"/>
      <c r="C421" s="179"/>
      <c r="D421" s="179" t="str">
        <f t="shared" si="12"/>
        <v/>
      </c>
      <c r="E421" s="179" t="s">
        <v>745</v>
      </c>
      <c r="F421" s="179"/>
      <c r="G421" s="179"/>
      <c r="H421" s="179" t="str">
        <f t="shared" si="13"/>
        <v/>
      </c>
    </row>
    <row r="422" ht="19.5" hidden="1" customHeight="1" spans="1:8">
      <c r="A422" s="177" t="s">
        <v>724</v>
      </c>
      <c r="B422" s="179"/>
      <c r="C422" s="179"/>
      <c r="D422" s="179" t="str">
        <f t="shared" si="12"/>
        <v/>
      </c>
      <c r="E422" s="179" t="s">
        <v>746</v>
      </c>
      <c r="F422" s="179"/>
      <c r="G422" s="179"/>
      <c r="H422" s="179" t="str">
        <f t="shared" si="13"/>
        <v/>
      </c>
    </row>
    <row r="423" ht="19.5" hidden="1" customHeight="1" spans="1:8">
      <c r="A423" s="177" t="s">
        <v>725</v>
      </c>
      <c r="B423" s="179"/>
      <c r="C423" s="179"/>
      <c r="D423" s="179" t="str">
        <f t="shared" si="12"/>
        <v/>
      </c>
      <c r="E423" s="179" t="s">
        <v>747</v>
      </c>
      <c r="F423" s="179"/>
      <c r="G423" s="179"/>
      <c r="H423" s="179" t="str">
        <f t="shared" si="13"/>
        <v/>
      </c>
    </row>
    <row r="424" ht="19.5" hidden="1" customHeight="1" spans="1:8">
      <c r="A424" s="177" t="s">
        <v>726</v>
      </c>
      <c r="B424" s="179"/>
      <c r="C424" s="179"/>
      <c r="D424" s="179" t="str">
        <f t="shared" si="12"/>
        <v/>
      </c>
      <c r="E424" s="179" t="s">
        <v>748</v>
      </c>
      <c r="F424" s="179"/>
      <c r="G424" s="179"/>
      <c r="H424" s="179" t="str">
        <f t="shared" si="13"/>
        <v/>
      </c>
    </row>
    <row r="425" ht="19.5" customHeight="1" spans="1:8">
      <c r="A425" s="177" t="s">
        <v>727</v>
      </c>
      <c r="B425" s="179">
        <v>14</v>
      </c>
      <c r="C425" s="179"/>
      <c r="D425" s="179">
        <f t="shared" si="12"/>
        <v>0</v>
      </c>
      <c r="E425" s="179" t="s">
        <v>749</v>
      </c>
      <c r="F425" s="179"/>
      <c r="G425" s="179"/>
      <c r="H425" s="179" t="str">
        <f t="shared" si="13"/>
        <v/>
      </c>
    </row>
    <row r="426" ht="19.5" hidden="1" customHeight="1" spans="1:8">
      <c r="A426" s="177" t="s">
        <v>728</v>
      </c>
      <c r="B426" s="179"/>
      <c r="C426" s="179"/>
      <c r="D426" s="179" t="str">
        <f t="shared" si="12"/>
        <v/>
      </c>
      <c r="E426" s="179" t="s">
        <v>750</v>
      </c>
      <c r="F426" s="179"/>
      <c r="G426" s="179"/>
      <c r="H426" s="179" t="str">
        <f t="shared" si="13"/>
        <v/>
      </c>
    </row>
    <row r="427" ht="19.5" hidden="1" customHeight="1" spans="1:8">
      <c r="A427" s="177" t="s">
        <v>729</v>
      </c>
      <c r="B427" s="179"/>
      <c r="C427" s="179"/>
      <c r="D427" s="179" t="str">
        <f t="shared" si="12"/>
        <v/>
      </c>
      <c r="E427" s="179" t="s">
        <v>751</v>
      </c>
      <c r="F427" s="179"/>
      <c r="G427" s="179"/>
      <c r="H427" s="179" t="str">
        <f t="shared" si="13"/>
        <v/>
      </c>
    </row>
    <row r="428" ht="19.5" hidden="1" customHeight="1" spans="1:8">
      <c r="A428" s="177" t="s">
        <v>730</v>
      </c>
      <c r="B428" s="179"/>
      <c r="C428" s="179"/>
      <c r="D428" s="179" t="str">
        <f t="shared" si="12"/>
        <v/>
      </c>
      <c r="E428" s="179" t="s">
        <v>752</v>
      </c>
      <c r="F428" s="179"/>
      <c r="G428" s="179"/>
      <c r="H428" s="179" t="str">
        <f t="shared" si="13"/>
        <v/>
      </c>
    </row>
    <row r="429" ht="19.5" hidden="1" customHeight="1" spans="1:8">
      <c r="A429" s="177" t="s">
        <v>731</v>
      </c>
      <c r="B429" s="179"/>
      <c r="C429" s="179"/>
      <c r="D429" s="179" t="str">
        <f t="shared" si="12"/>
        <v/>
      </c>
      <c r="E429" s="179" t="s">
        <v>753</v>
      </c>
      <c r="F429" s="179"/>
      <c r="G429" s="179"/>
      <c r="H429" s="179" t="str">
        <f t="shared" si="13"/>
        <v/>
      </c>
    </row>
    <row r="430" ht="19.5" customHeight="1" spans="1:8">
      <c r="A430" s="177" t="s">
        <v>732</v>
      </c>
      <c r="B430" s="179">
        <v>90</v>
      </c>
      <c r="C430" s="179">
        <v>87</v>
      </c>
      <c r="D430" s="179">
        <f t="shared" si="12"/>
        <v>96.7</v>
      </c>
      <c r="E430" s="179" t="s">
        <v>754</v>
      </c>
      <c r="F430" s="179"/>
      <c r="G430" s="179"/>
      <c r="H430" s="179" t="str">
        <f t="shared" si="13"/>
        <v/>
      </c>
    </row>
    <row r="431" ht="19.5" hidden="1" customHeight="1" spans="1:8">
      <c r="A431" s="177" t="s">
        <v>733</v>
      </c>
      <c r="B431" s="179"/>
      <c r="C431" s="179"/>
      <c r="D431" s="179" t="str">
        <f t="shared" si="12"/>
        <v/>
      </c>
      <c r="E431" s="179" t="s">
        <v>755</v>
      </c>
      <c r="F431" s="179"/>
      <c r="G431" s="179"/>
      <c r="H431" s="179" t="str">
        <f t="shared" si="13"/>
        <v/>
      </c>
    </row>
    <row r="432" ht="19.5" hidden="1" customHeight="1" spans="1:8">
      <c r="A432" s="177" t="s">
        <v>734</v>
      </c>
      <c r="B432" s="179"/>
      <c r="C432" s="179"/>
      <c r="D432" s="179" t="str">
        <f t="shared" si="12"/>
        <v/>
      </c>
      <c r="E432" s="179" t="s">
        <v>756</v>
      </c>
      <c r="F432" s="179"/>
      <c r="G432" s="179"/>
      <c r="H432" s="179" t="str">
        <f t="shared" si="13"/>
        <v/>
      </c>
    </row>
    <row r="433" ht="19.5" hidden="1" customHeight="1" spans="1:8">
      <c r="A433" s="177" t="s">
        <v>735</v>
      </c>
      <c r="B433" s="179"/>
      <c r="C433" s="179"/>
      <c r="D433" s="179" t="str">
        <f t="shared" si="12"/>
        <v/>
      </c>
      <c r="E433" s="179" t="s">
        <v>757</v>
      </c>
      <c r="F433" s="179"/>
      <c r="G433" s="179"/>
      <c r="H433" s="179" t="str">
        <f t="shared" si="13"/>
        <v/>
      </c>
    </row>
    <row r="434" ht="19.5" hidden="1" customHeight="1" spans="1:8">
      <c r="A434" s="177" t="s">
        <v>1129</v>
      </c>
      <c r="B434" s="179"/>
      <c r="C434" s="179"/>
      <c r="D434" s="179" t="str">
        <f t="shared" si="12"/>
        <v/>
      </c>
      <c r="E434" s="179" t="s">
        <v>758</v>
      </c>
      <c r="F434" s="179"/>
      <c r="G434" s="179"/>
      <c r="H434" s="179" t="str">
        <f t="shared" si="13"/>
        <v/>
      </c>
    </row>
    <row r="435" ht="19.5" hidden="1" customHeight="1" spans="1:8">
      <c r="A435" s="177" t="s">
        <v>736</v>
      </c>
      <c r="B435" s="179"/>
      <c r="C435" s="179"/>
      <c r="D435" s="179" t="str">
        <f t="shared" si="12"/>
        <v/>
      </c>
      <c r="E435" s="179" t="s">
        <v>759</v>
      </c>
      <c r="F435" s="179"/>
      <c r="G435" s="179"/>
      <c r="H435" s="179" t="str">
        <f t="shared" si="13"/>
        <v/>
      </c>
    </row>
    <row r="436" ht="19.5" hidden="1" customHeight="1" spans="1:8">
      <c r="A436" s="177" t="s">
        <v>737</v>
      </c>
      <c r="B436" s="179"/>
      <c r="C436" s="179"/>
      <c r="D436" s="179" t="str">
        <f t="shared" si="12"/>
        <v/>
      </c>
      <c r="E436" s="179" t="s">
        <v>760</v>
      </c>
      <c r="F436" s="179"/>
      <c r="G436" s="179"/>
      <c r="H436" s="179" t="str">
        <f t="shared" si="13"/>
        <v/>
      </c>
    </row>
    <row r="437" ht="19.5" hidden="1" customHeight="1" spans="1:8">
      <c r="A437" s="177" t="s">
        <v>761</v>
      </c>
      <c r="B437" s="179"/>
      <c r="C437" s="179"/>
      <c r="D437" s="179" t="str">
        <f t="shared" si="12"/>
        <v/>
      </c>
      <c r="E437" s="179" t="s">
        <v>1130</v>
      </c>
      <c r="F437" s="179"/>
      <c r="G437" s="179"/>
      <c r="H437" s="179" t="str">
        <f t="shared" si="13"/>
        <v/>
      </c>
    </row>
    <row r="438" ht="19.5" hidden="1" customHeight="1" spans="1:8">
      <c r="A438" s="177" t="s">
        <v>762</v>
      </c>
      <c r="B438" s="179"/>
      <c r="C438" s="179"/>
      <c r="D438" s="179" t="str">
        <f t="shared" si="12"/>
        <v/>
      </c>
      <c r="E438" s="179" t="s">
        <v>785</v>
      </c>
      <c r="F438" s="179"/>
      <c r="G438" s="179"/>
      <c r="H438" s="179" t="str">
        <f t="shared" si="13"/>
        <v/>
      </c>
    </row>
    <row r="439" ht="30.75" hidden="1" customHeight="1" spans="1:8">
      <c r="A439" s="177" t="s">
        <v>763</v>
      </c>
      <c r="B439" s="179"/>
      <c r="C439" s="179"/>
      <c r="D439" s="179" t="str">
        <f t="shared" si="12"/>
        <v/>
      </c>
      <c r="E439" s="179" t="s">
        <v>758</v>
      </c>
      <c r="F439" s="179"/>
      <c r="G439" s="179"/>
      <c r="H439" s="179" t="str">
        <f t="shared" si="13"/>
        <v/>
      </c>
    </row>
    <row r="440" ht="19.5" hidden="1" customHeight="1" spans="1:8">
      <c r="A440" s="177" t="s">
        <v>1131</v>
      </c>
      <c r="B440" s="179"/>
      <c r="C440" s="179"/>
      <c r="D440" s="179" t="str">
        <f t="shared" si="12"/>
        <v/>
      </c>
      <c r="E440" s="179" t="s">
        <v>786</v>
      </c>
      <c r="F440" s="179"/>
      <c r="G440" s="179"/>
      <c r="H440" s="179" t="str">
        <f t="shared" si="13"/>
        <v/>
      </c>
    </row>
    <row r="441" ht="19.5" hidden="1" customHeight="1" spans="1:8">
      <c r="A441" s="177" t="s">
        <v>765</v>
      </c>
      <c r="B441" s="179"/>
      <c r="C441" s="179"/>
      <c r="D441" s="179" t="str">
        <f t="shared" si="12"/>
        <v/>
      </c>
      <c r="E441" s="179" t="s">
        <v>787</v>
      </c>
      <c r="F441" s="179"/>
      <c r="G441" s="179"/>
      <c r="H441" s="179" t="str">
        <f t="shared" si="13"/>
        <v/>
      </c>
    </row>
    <row r="442" ht="19.5" customHeight="1" spans="1:8">
      <c r="A442" s="177" t="s">
        <v>766</v>
      </c>
      <c r="B442" s="179">
        <f>SUM(B443:B463)+SUM(F437:F442)</f>
        <v>26</v>
      </c>
      <c r="C442" s="179">
        <f>SUM(C443:C463)+SUM(G437:G442)</f>
        <v>0</v>
      </c>
      <c r="D442" s="179">
        <f t="shared" si="12"/>
        <v>0</v>
      </c>
      <c r="E442" s="179" t="s">
        <v>788</v>
      </c>
      <c r="F442" s="179"/>
      <c r="G442" s="179"/>
      <c r="H442" s="179" t="str">
        <f t="shared" si="13"/>
        <v/>
      </c>
    </row>
    <row r="443" ht="19.5" hidden="1" customHeight="1" spans="1:8">
      <c r="A443" s="177" t="s">
        <v>700</v>
      </c>
      <c r="B443" s="179"/>
      <c r="C443" s="179"/>
      <c r="D443" s="179" t="str">
        <f t="shared" si="12"/>
        <v/>
      </c>
      <c r="E443" s="179" t="s">
        <v>789</v>
      </c>
      <c r="F443" s="179">
        <f>SUM(F444:F453)</f>
        <v>0</v>
      </c>
      <c r="G443" s="179">
        <f>SUM(G444:G453)</f>
        <v>0</v>
      </c>
      <c r="H443" s="179" t="str">
        <f t="shared" si="13"/>
        <v/>
      </c>
    </row>
    <row r="444" ht="19.5" hidden="1" customHeight="1" spans="1:8">
      <c r="A444" s="177" t="s">
        <v>701</v>
      </c>
      <c r="B444" s="179"/>
      <c r="C444" s="179"/>
      <c r="D444" s="179" t="str">
        <f t="shared" si="12"/>
        <v/>
      </c>
      <c r="E444" s="179" t="s">
        <v>700</v>
      </c>
      <c r="F444" s="179"/>
      <c r="G444" s="179"/>
      <c r="H444" s="179" t="str">
        <f t="shared" si="13"/>
        <v/>
      </c>
    </row>
    <row r="445" ht="19.5" hidden="1" customHeight="1" spans="1:8">
      <c r="A445" s="177" t="s">
        <v>702</v>
      </c>
      <c r="B445" s="179"/>
      <c r="C445" s="179"/>
      <c r="D445" s="179" t="str">
        <f t="shared" si="12"/>
        <v/>
      </c>
      <c r="E445" s="179" t="s">
        <v>701</v>
      </c>
      <c r="F445" s="179"/>
      <c r="G445" s="179"/>
      <c r="H445" s="179" t="str">
        <f t="shared" si="13"/>
        <v/>
      </c>
    </row>
    <row r="446" ht="19.5" hidden="1" customHeight="1" spans="1:8">
      <c r="A446" s="177" t="s">
        <v>767</v>
      </c>
      <c r="B446" s="179"/>
      <c r="C446" s="179"/>
      <c r="D446" s="179" t="str">
        <f t="shared" si="12"/>
        <v/>
      </c>
      <c r="E446" s="179" t="s">
        <v>702</v>
      </c>
      <c r="F446" s="179"/>
      <c r="G446" s="179"/>
      <c r="H446" s="179" t="str">
        <f t="shared" si="13"/>
        <v/>
      </c>
    </row>
    <row r="447" ht="19.5" hidden="1" customHeight="1" spans="1:8">
      <c r="A447" s="177" t="s">
        <v>768</v>
      </c>
      <c r="B447" s="179"/>
      <c r="C447" s="179"/>
      <c r="D447" s="179" t="str">
        <f t="shared" si="12"/>
        <v/>
      </c>
      <c r="E447" s="179" t="s">
        <v>790</v>
      </c>
      <c r="F447" s="179"/>
      <c r="G447" s="179"/>
      <c r="H447" s="179" t="str">
        <f t="shared" si="13"/>
        <v/>
      </c>
    </row>
    <row r="448" ht="19.5" hidden="1" customHeight="1" spans="1:8">
      <c r="A448" s="177" t="s">
        <v>769</v>
      </c>
      <c r="B448" s="179"/>
      <c r="C448" s="179"/>
      <c r="D448" s="179" t="str">
        <f t="shared" si="12"/>
        <v/>
      </c>
      <c r="E448" s="179" t="s">
        <v>791</v>
      </c>
      <c r="F448" s="179"/>
      <c r="G448" s="179"/>
      <c r="H448" s="179" t="str">
        <f t="shared" si="13"/>
        <v/>
      </c>
    </row>
    <row r="449" ht="19.5" hidden="1" customHeight="1" spans="1:8">
      <c r="A449" s="177" t="s">
        <v>770</v>
      </c>
      <c r="B449" s="179"/>
      <c r="C449" s="179"/>
      <c r="D449" s="179" t="str">
        <f t="shared" si="12"/>
        <v/>
      </c>
      <c r="E449" s="179" t="s">
        <v>792</v>
      </c>
      <c r="F449" s="179"/>
      <c r="G449" s="179"/>
      <c r="H449" s="179" t="str">
        <f t="shared" si="13"/>
        <v/>
      </c>
    </row>
    <row r="450" ht="19.5" hidden="1" customHeight="1" spans="1:8">
      <c r="A450" s="177" t="s">
        <v>771</v>
      </c>
      <c r="B450" s="179"/>
      <c r="C450" s="179"/>
      <c r="D450" s="179" t="str">
        <f t="shared" si="12"/>
        <v/>
      </c>
      <c r="E450" s="179" t="s">
        <v>793</v>
      </c>
      <c r="F450" s="179"/>
      <c r="G450" s="179"/>
      <c r="H450" s="179" t="str">
        <f t="shared" si="13"/>
        <v/>
      </c>
    </row>
    <row r="451" ht="19.5" hidden="1" customHeight="1" spans="1:8">
      <c r="A451" s="177" t="s">
        <v>772</v>
      </c>
      <c r="B451" s="179"/>
      <c r="C451" s="179"/>
      <c r="D451" s="179" t="str">
        <f t="shared" si="12"/>
        <v/>
      </c>
      <c r="E451" s="179" t="s">
        <v>794</v>
      </c>
      <c r="F451" s="179"/>
      <c r="G451" s="179"/>
      <c r="H451" s="179" t="str">
        <f t="shared" si="13"/>
        <v/>
      </c>
    </row>
    <row r="452" ht="19.5" hidden="1" customHeight="1" spans="1:8">
      <c r="A452" s="177" t="s">
        <v>773</v>
      </c>
      <c r="B452" s="179"/>
      <c r="C452" s="179"/>
      <c r="D452" s="179" t="str">
        <f t="shared" si="12"/>
        <v/>
      </c>
      <c r="E452" s="179" t="s">
        <v>795</v>
      </c>
      <c r="F452" s="179"/>
      <c r="G452" s="179"/>
      <c r="H452" s="179" t="str">
        <f t="shared" si="13"/>
        <v/>
      </c>
    </row>
    <row r="453" ht="19.5" hidden="1" customHeight="1" spans="1:8">
      <c r="A453" s="177" t="s">
        <v>774</v>
      </c>
      <c r="B453" s="179"/>
      <c r="C453" s="179"/>
      <c r="D453" s="179" t="str">
        <f t="shared" ref="D453:D516" si="14">IF(B453=0,"",ROUND(C453/B453*100,1))</f>
        <v/>
      </c>
      <c r="E453" s="179" t="s">
        <v>796</v>
      </c>
      <c r="F453" s="179"/>
      <c r="G453" s="179"/>
      <c r="H453" s="179" t="str">
        <f t="shared" ref="H453:H516" si="15">IF(F453=0,"",ROUND(G453/F453*100,1))</f>
        <v/>
      </c>
    </row>
    <row r="454" ht="19.5" hidden="1" customHeight="1" spans="1:8">
      <c r="A454" s="177" t="s">
        <v>775</v>
      </c>
      <c r="B454" s="179"/>
      <c r="C454" s="179"/>
      <c r="D454" s="179" t="str">
        <f t="shared" si="14"/>
        <v/>
      </c>
      <c r="E454" s="179" t="s">
        <v>797</v>
      </c>
      <c r="F454" s="179">
        <f>SUM(F455:F463)+B464</f>
        <v>0</v>
      </c>
      <c r="G454" s="179">
        <f>SUM(G455:G463)+C464</f>
        <v>0</v>
      </c>
      <c r="H454" s="179" t="str">
        <f t="shared" si="15"/>
        <v/>
      </c>
    </row>
    <row r="455" ht="19.5" hidden="1" customHeight="1" spans="1:8">
      <c r="A455" s="177" t="s">
        <v>776</v>
      </c>
      <c r="B455" s="179"/>
      <c r="C455" s="179"/>
      <c r="D455" s="179" t="str">
        <f t="shared" si="14"/>
        <v/>
      </c>
      <c r="E455" s="179" t="s">
        <v>700</v>
      </c>
      <c r="F455" s="179"/>
      <c r="G455" s="179"/>
      <c r="H455" s="179" t="str">
        <f t="shared" si="15"/>
        <v/>
      </c>
    </row>
    <row r="456" ht="19.5" hidden="1" customHeight="1" spans="1:8">
      <c r="A456" s="177" t="s">
        <v>777</v>
      </c>
      <c r="B456" s="179"/>
      <c r="C456" s="179"/>
      <c r="D456" s="179" t="str">
        <f t="shared" si="14"/>
        <v/>
      </c>
      <c r="E456" s="179" t="s">
        <v>701</v>
      </c>
      <c r="F456" s="179"/>
      <c r="G456" s="179"/>
      <c r="H456" s="179" t="str">
        <f t="shared" si="15"/>
        <v/>
      </c>
    </row>
    <row r="457" ht="19.5" hidden="1" customHeight="1" spans="1:8">
      <c r="A457" s="177" t="s">
        <v>778</v>
      </c>
      <c r="B457" s="179"/>
      <c r="C457" s="179"/>
      <c r="D457" s="179" t="str">
        <f t="shared" si="14"/>
        <v/>
      </c>
      <c r="E457" s="179" t="s">
        <v>702</v>
      </c>
      <c r="F457" s="179"/>
      <c r="G457" s="179"/>
      <c r="H457" s="179" t="str">
        <f t="shared" si="15"/>
        <v/>
      </c>
    </row>
    <row r="458" ht="19.5" customHeight="1" spans="1:8">
      <c r="A458" s="177" t="s">
        <v>779</v>
      </c>
      <c r="B458" s="179">
        <v>26</v>
      </c>
      <c r="C458" s="179"/>
      <c r="D458" s="179">
        <f t="shared" si="14"/>
        <v>0</v>
      </c>
      <c r="E458" s="179" t="s">
        <v>798</v>
      </c>
      <c r="F458" s="179"/>
      <c r="G458" s="179"/>
      <c r="H458" s="179" t="str">
        <f t="shared" si="15"/>
        <v/>
      </c>
    </row>
    <row r="459" ht="19.5" hidden="1" customHeight="1" spans="1:8">
      <c r="A459" s="177" t="s">
        <v>780</v>
      </c>
      <c r="B459" s="179"/>
      <c r="C459" s="179"/>
      <c r="D459" s="179" t="str">
        <f t="shared" si="14"/>
        <v/>
      </c>
      <c r="E459" s="179" t="s">
        <v>799</v>
      </c>
      <c r="F459" s="179"/>
      <c r="G459" s="179"/>
      <c r="H459" s="179" t="str">
        <f t="shared" si="15"/>
        <v/>
      </c>
    </row>
    <row r="460" ht="19.5" hidden="1" customHeight="1" spans="1:8">
      <c r="A460" s="177" t="s">
        <v>781</v>
      </c>
      <c r="B460" s="179"/>
      <c r="C460" s="179"/>
      <c r="D460" s="179" t="str">
        <f t="shared" si="14"/>
        <v/>
      </c>
      <c r="E460" s="179" t="s">
        <v>800</v>
      </c>
      <c r="F460" s="179"/>
      <c r="G460" s="179"/>
      <c r="H460" s="179" t="str">
        <f t="shared" si="15"/>
        <v/>
      </c>
    </row>
    <row r="461" ht="19.5" hidden="1" customHeight="1" spans="1:8">
      <c r="A461" s="177" t="s">
        <v>1132</v>
      </c>
      <c r="B461" s="179"/>
      <c r="C461" s="179"/>
      <c r="D461" s="179" t="str">
        <f t="shared" si="14"/>
        <v/>
      </c>
      <c r="E461" s="179" t="s">
        <v>801</v>
      </c>
      <c r="F461" s="179"/>
      <c r="G461" s="179"/>
      <c r="H461" s="179" t="str">
        <f t="shared" si="15"/>
        <v/>
      </c>
    </row>
    <row r="462" ht="29.25" hidden="1" customHeight="1" spans="1:8">
      <c r="A462" s="177" t="s">
        <v>783</v>
      </c>
      <c r="B462" s="179"/>
      <c r="C462" s="179"/>
      <c r="D462" s="179" t="str">
        <f t="shared" si="14"/>
        <v/>
      </c>
      <c r="E462" s="179" t="s">
        <v>802</v>
      </c>
      <c r="F462" s="179"/>
      <c r="G462" s="179"/>
      <c r="H462" s="179" t="str">
        <f t="shared" si="15"/>
        <v/>
      </c>
    </row>
    <row r="463" ht="19.5" hidden="1" customHeight="1" spans="1:8">
      <c r="A463" s="177" t="s">
        <v>784</v>
      </c>
      <c r="B463" s="179"/>
      <c r="C463" s="179"/>
      <c r="D463" s="179" t="str">
        <f t="shared" si="14"/>
        <v/>
      </c>
      <c r="E463" s="179" t="s">
        <v>803</v>
      </c>
      <c r="F463" s="179"/>
      <c r="G463" s="179"/>
      <c r="H463" s="179" t="str">
        <f t="shared" si="15"/>
        <v/>
      </c>
    </row>
    <row r="464" ht="19.5" hidden="1" customHeight="1" spans="1:8">
      <c r="A464" s="177" t="s">
        <v>804</v>
      </c>
      <c r="B464" s="179"/>
      <c r="C464" s="179"/>
      <c r="D464" s="179" t="str">
        <f t="shared" si="14"/>
        <v/>
      </c>
      <c r="E464" s="179" t="s">
        <v>1133</v>
      </c>
      <c r="F464" s="179"/>
      <c r="G464" s="179"/>
      <c r="H464" s="179" t="str">
        <f t="shared" si="15"/>
        <v/>
      </c>
    </row>
    <row r="465" ht="19.5" hidden="1" customHeight="1" spans="1:8">
      <c r="A465" s="177" t="s">
        <v>805</v>
      </c>
      <c r="B465" s="179">
        <f>SUM(B466:B470)</f>
        <v>0</v>
      </c>
      <c r="C465" s="179">
        <f>SUM(C466:C470)</f>
        <v>0</v>
      </c>
      <c r="D465" s="179" t="str">
        <f t="shared" si="14"/>
        <v/>
      </c>
      <c r="E465" s="179" t="s">
        <v>832</v>
      </c>
      <c r="F465" s="179">
        <f>SUM(F466,B496,B506,B516,F494,F501,F506)</f>
        <v>0</v>
      </c>
      <c r="G465" s="179">
        <f>SUM(G466,C496,C506,C516,G494,G501,G506)</f>
        <v>0</v>
      </c>
      <c r="H465" s="179" t="str">
        <f t="shared" si="15"/>
        <v/>
      </c>
    </row>
    <row r="466" ht="19.5" hidden="1" customHeight="1" spans="1:8">
      <c r="A466" s="177" t="s">
        <v>806</v>
      </c>
      <c r="B466" s="179"/>
      <c r="C466" s="179"/>
      <c r="D466" s="179" t="str">
        <f t="shared" si="14"/>
        <v/>
      </c>
      <c r="E466" s="179" t="s">
        <v>833</v>
      </c>
      <c r="F466" s="179">
        <f>SUM(F467:F490)+SUM(B491:B495)</f>
        <v>0</v>
      </c>
      <c r="G466" s="179">
        <f>SUM(G467:G490)+SUM(C491:C495)</f>
        <v>0</v>
      </c>
      <c r="H466" s="179" t="str">
        <f t="shared" si="15"/>
        <v/>
      </c>
    </row>
    <row r="467" ht="19.5" hidden="1" customHeight="1" spans="1:8">
      <c r="A467" s="177" t="s">
        <v>807</v>
      </c>
      <c r="B467" s="179"/>
      <c r="C467" s="179"/>
      <c r="D467" s="179" t="str">
        <f t="shared" si="14"/>
        <v/>
      </c>
      <c r="E467" s="179" t="s">
        <v>700</v>
      </c>
      <c r="F467" s="179"/>
      <c r="G467" s="179"/>
      <c r="H467" s="179" t="str">
        <f t="shared" si="15"/>
        <v/>
      </c>
    </row>
    <row r="468" ht="19.5" hidden="1" customHeight="1" spans="1:8">
      <c r="A468" s="177" t="s">
        <v>1134</v>
      </c>
      <c r="B468" s="179"/>
      <c r="C468" s="179"/>
      <c r="D468" s="179" t="str">
        <f t="shared" si="14"/>
        <v/>
      </c>
      <c r="E468" s="179" t="s">
        <v>701</v>
      </c>
      <c r="F468" s="179"/>
      <c r="G468" s="179"/>
      <c r="H468" s="179" t="str">
        <f t="shared" si="15"/>
        <v/>
      </c>
    </row>
    <row r="469" ht="19.5" hidden="1" customHeight="1" spans="1:8">
      <c r="A469" s="177" t="s">
        <v>1135</v>
      </c>
      <c r="B469" s="179"/>
      <c r="C469" s="179"/>
      <c r="D469" s="179" t="str">
        <f t="shared" si="14"/>
        <v/>
      </c>
      <c r="E469" s="179" t="s">
        <v>702</v>
      </c>
      <c r="F469" s="179"/>
      <c r="G469" s="179"/>
      <c r="H469" s="179" t="str">
        <f t="shared" si="15"/>
        <v/>
      </c>
    </row>
    <row r="470" ht="19.5" hidden="1" customHeight="1" spans="1:8">
      <c r="A470" s="177" t="s">
        <v>810</v>
      </c>
      <c r="B470" s="179"/>
      <c r="C470" s="179"/>
      <c r="D470" s="179" t="str">
        <f t="shared" si="14"/>
        <v/>
      </c>
      <c r="E470" s="179" t="s">
        <v>1136</v>
      </c>
      <c r="F470" s="179"/>
      <c r="G470" s="179"/>
      <c r="H470" s="179" t="str">
        <f t="shared" si="15"/>
        <v/>
      </c>
    </row>
    <row r="471" ht="19.5" hidden="1" customHeight="1" spans="1:8">
      <c r="A471" s="177" t="s">
        <v>811</v>
      </c>
      <c r="B471" s="179">
        <f>SUM(B472:B477)</f>
        <v>0</v>
      </c>
      <c r="C471" s="179">
        <f>SUM(C472:C477)</f>
        <v>0</v>
      </c>
      <c r="D471" s="179" t="str">
        <f t="shared" si="14"/>
        <v/>
      </c>
      <c r="E471" s="179" t="s">
        <v>1137</v>
      </c>
      <c r="F471" s="179"/>
      <c r="G471" s="179"/>
      <c r="H471" s="179" t="str">
        <f t="shared" si="15"/>
        <v/>
      </c>
    </row>
    <row r="472" ht="19.5" hidden="1" customHeight="1" spans="1:8">
      <c r="A472" s="177" t="s">
        <v>812</v>
      </c>
      <c r="B472" s="179"/>
      <c r="C472" s="179"/>
      <c r="D472" s="179" t="str">
        <f t="shared" si="14"/>
        <v/>
      </c>
      <c r="E472" s="179" t="s">
        <v>835</v>
      </c>
      <c r="F472" s="179"/>
      <c r="G472" s="179"/>
      <c r="H472" s="179" t="str">
        <f t="shared" si="15"/>
        <v/>
      </c>
    </row>
    <row r="473" ht="27.75" hidden="1" customHeight="1" spans="1:8">
      <c r="A473" s="177" t="s">
        <v>813</v>
      </c>
      <c r="B473" s="179"/>
      <c r="C473" s="179"/>
      <c r="D473" s="179" t="str">
        <f t="shared" si="14"/>
        <v/>
      </c>
      <c r="E473" s="179" t="s">
        <v>1138</v>
      </c>
      <c r="F473" s="179"/>
      <c r="G473" s="179"/>
      <c r="H473" s="179" t="str">
        <f t="shared" si="15"/>
        <v/>
      </c>
    </row>
    <row r="474" ht="25.5" hidden="1" customHeight="1" spans="1:8">
      <c r="A474" s="177" t="s">
        <v>814</v>
      </c>
      <c r="B474" s="179"/>
      <c r="C474" s="179"/>
      <c r="D474" s="179" t="str">
        <f t="shared" si="14"/>
        <v/>
      </c>
      <c r="E474" s="179" t="s">
        <v>1139</v>
      </c>
      <c r="F474" s="179"/>
      <c r="G474" s="179"/>
      <c r="H474" s="179" t="str">
        <f t="shared" si="15"/>
        <v/>
      </c>
    </row>
    <row r="475" ht="19.5" hidden="1" customHeight="1" spans="1:8">
      <c r="A475" s="177" t="s">
        <v>815</v>
      </c>
      <c r="B475" s="179"/>
      <c r="C475" s="179"/>
      <c r="D475" s="179" t="str">
        <f t="shared" si="14"/>
        <v/>
      </c>
      <c r="E475" s="179" t="s">
        <v>1140</v>
      </c>
      <c r="F475" s="179"/>
      <c r="G475" s="179"/>
      <c r="H475" s="179" t="str">
        <f t="shared" si="15"/>
        <v/>
      </c>
    </row>
    <row r="476" ht="27.75" hidden="1" customHeight="1" spans="1:8">
      <c r="A476" s="177" t="s">
        <v>816</v>
      </c>
      <c r="B476" s="179"/>
      <c r="C476" s="179"/>
      <c r="D476" s="179" t="str">
        <f t="shared" si="14"/>
        <v/>
      </c>
      <c r="E476" s="179" t="s">
        <v>837</v>
      </c>
      <c r="F476" s="179"/>
      <c r="G476" s="179"/>
      <c r="H476" s="179" t="str">
        <f t="shared" si="15"/>
        <v/>
      </c>
    </row>
    <row r="477" ht="19.5" hidden="1" customHeight="1" spans="1:8">
      <c r="A477" s="177" t="s">
        <v>817</v>
      </c>
      <c r="B477" s="179"/>
      <c r="C477" s="179"/>
      <c r="D477" s="179" t="str">
        <f t="shared" si="14"/>
        <v/>
      </c>
      <c r="E477" s="179" t="s">
        <v>838</v>
      </c>
      <c r="F477" s="179"/>
      <c r="G477" s="179"/>
      <c r="H477" s="179" t="str">
        <f t="shared" si="15"/>
        <v/>
      </c>
    </row>
    <row r="478" ht="19.5" hidden="1" customHeight="1" spans="1:8">
      <c r="A478" s="177" t="s">
        <v>818</v>
      </c>
      <c r="B478" s="179"/>
      <c r="C478" s="179">
        <f>SUM(C479:C484)</f>
        <v>0</v>
      </c>
      <c r="D478" s="179" t="str">
        <f t="shared" si="14"/>
        <v/>
      </c>
      <c r="E478" s="179" t="s">
        <v>839</v>
      </c>
      <c r="F478" s="179"/>
      <c r="G478" s="179"/>
      <c r="H478" s="179" t="str">
        <f t="shared" si="15"/>
        <v/>
      </c>
    </row>
    <row r="479" ht="19.5" hidden="1" customHeight="1" spans="1:8">
      <c r="A479" s="177" t="s">
        <v>1141</v>
      </c>
      <c r="B479" s="179"/>
      <c r="C479" s="179"/>
      <c r="D479" s="179" t="str">
        <f t="shared" si="14"/>
        <v/>
      </c>
      <c r="E479" s="179" t="s">
        <v>1142</v>
      </c>
      <c r="F479" s="179"/>
      <c r="G479" s="179"/>
      <c r="H479" s="179" t="str">
        <f t="shared" si="15"/>
        <v/>
      </c>
    </row>
    <row r="480" ht="19.5" hidden="1" customHeight="1" spans="1:8">
      <c r="A480" s="177" t="s">
        <v>1143</v>
      </c>
      <c r="B480" s="179"/>
      <c r="C480" s="179"/>
      <c r="D480" s="179" t="str">
        <f t="shared" si="14"/>
        <v/>
      </c>
      <c r="E480" s="179" t="s">
        <v>840</v>
      </c>
      <c r="F480" s="179"/>
      <c r="G480" s="179"/>
      <c r="H480" s="179" t="str">
        <f t="shared" si="15"/>
        <v/>
      </c>
    </row>
    <row r="481" ht="19.5" hidden="1" customHeight="1" spans="1:8">
      <c r="A481" s="177" t="s">
        <v>821</v>
      </c>
      <c r="B481" s="179"/>
      <c r="C481" s="179"/>
      <c r="D481" s="179" t="str">
        <f t="shared" si="14"/>
        <v/>
      </c>
      <c r="E481" s="179" t="s">
        <v>841</v>
      </c>
      <c r="F481" s="179"/>
      <c r="G481" s="179"/>
      <c r="H481" s="179" t="str">
        <f t="shared" si="15"/>
        <v/>
      </c>
    </row>
    <row r="482" ht="19.5" hidden="1" customHeight="1" spans="1:8">
      <c r="A482" s="177" t="s">
        <v>1144</v>
      </c>
      <c r="B482" s="179"/>
      <c r="C482" s="179"/>
      <c r="D482" s="179" t="str">
        <f t="shared" si="14"/>
        <v/>
      </c>
      <c r="E482" s="179" t="s">
        <v>842</v>
      </c>
      <c r="F482" s="179"/>
      <c r="G482" s="179"/>
      <c r="H482" s="179" t="str">
        <f t="shared" si="15"/>
        <v/>
      </c>
    </row>
    <row r="483" ht="19.5" hidden="1" customHeight="1" spans="1:8">
      <c r="A483" s="177" t="s">
        <v>1145</v>
      </c>
      <c r="B483" s="179"/>
      <c r="C483" s="179"/>
      <c r="D483" s="179" t="str">
        <f t="shared" si="14"/>
        <v/>
      </c>
      <c r="E483" s="179" t="s">
        <v>1146</v>
      </c>
      <c r="F483" s="179"/>
      <c r="G483" s="179"/>
      <c r="H483" s="179" t="str">
        <f t="shared" si="15"/>
        <v/>
      </c>
    </row>
    <row r="484" ht="19.5" customHeight="1" spans="1:8">
      <c r="A484" s="177" t="s">
        <v>824</v>
      </c>
      <c r="B484" s="179">
        <v>3</v>
      </c>
      <c r="C484" s="179"/>
      <c r="D484" s="179">
        <f t="shared" si="14"/>
        <v>0</v>
      </c>
      <c r="E484" s="179" t="s">
        <v>1147</v>
      </c>
      <c r="F484" s="179"/>
      <c r="G484" s="179"/>
      <c r="H484" s="179" t="str">
        <f t="shared" si="15"/>
        <v/>
      </c>
    </row>
    <row r="485" ht="19.5" customHeight="1" spans="1:8">
      <c r="A485" s="177" t="s">
        <v>825</v>
      </c>
      <c r="B485" s="179">
        <f>SUM(B486:B488)</f>
        <v>0</v>
      </c>
      <c r="C485" s="179">
        <f>SUM(C486:C488)</f>
        <v>0</v>
      </c>
      <c r="D485" s="179" t="str">
        <f t="shared" si="14"/>
        <v/>
      </c>
      <c r="E485" s="179" t="s">
        <v>1148</v>
      </c>
      <c r="F485" s="179"/>
      <c r="G485" s="179"/>
      <c r="H485" s="179" t="str">
        <f t="shared" si="15"/>
        <v/>
      </c>
    </row>
    <row r="486" ht="19.5" hidden="1" customHeight="1" spans="1:8">
      <c r="A486" s="177" t="s">
        <v>826</v>
      </c>
      <c r="B486" s="179"/>
      <c r="C486" s="179"/>
      <c r="D486" s="179" t="str">
        <f t="shared" si="14"/>
        <v/>
      </c>
      <c r="E486" s="179" t="s">
        <v>843</v>
      </c>
      <c r="F486" s="179"/>
      <c r="G486" s="179"/>
      <c r="H486" s="179" t="str">
        <f t="shared" si="15"/>
        <v/>
      </c>
    </row>
    <row r="487" ht="19.5" hidden="1" customHeight="1" spans="1:8">
      <c r="A487" s="177" t="s">
        <v>827</v>
      </c>
      <c r="B487" s="179"/>
      <c r="C487" s="179"/>
      <c r="D487" s="179" t="str">
        <f t="shared" si="14"/>
        <v/>
      </c>
      <c r="E487" s="179" t="s">
        <v>844</v>
      </c>
      <c r="F487" s="179"/>
      <c r="G487" s="179"/>
      <c r="H487" s="179" t="str">
        <f t="shared" si="15"/>
        <v/>
      </c>
    </row>
    <row r="488" ht="19.5" hidden="1" customHeight="1" spans="1:8">
      <c r="A488" s="177" t="s">
        <v>828</v>
      </c>
      <c r="B488" s="179"/>
      <c r="C488" s="179"/>
      <c r="D488" s="179" t="str">
        <f t="shared" si="14"/>
        <v/>
      </c>
      <c r="E488" s="179" t="s">
        <v>845</v>
      </c>
      <c r="F488" s="179"/>
      <c r="G488" s="179"/>
      <c r="H488" s="179" t="str">
        <f t="shared" si="15"/>
        <v/>
      </c>
    </row>
    <row r="489" ht="19.5" hidden="1" customHeight="1" spans="1:8">
      <c r="A489" s="177" t="s">
        <v>1149</v>
      </c>
      <c r="B489" s="179">
        <f>B490+F464</f>
        <v>0</v>
      </c>
      <c r="C489" s="179">
        <f>C490+G464</f>
        <v>0</v>
      </c>
      <c r="D489" s="179" t="str">
        <f t="shared" si="14"/>
        <v/>
      </c>
      <c r="E489" s="179" t="s">
        <v>846</v>
      </c>
      <c r="F489" s="179"/>
      <c r="G489" s="179"/>
      <c r="H489" s="179" t="str">
        <f t="shared" si="15"/>
        <v/>
      </c>
    </row>
    <row r="490" ht="27.75" hidden="1" customHeight="1" spans="1:8">
      <c r="A490" s="177" t="s">
        <v>830</v>
      </c>
      <c r="B490" s="179"/>
      <c r="C490" s="179"/>
      <c r="D490" s="179" t="str">
        <f t="shared" si="14"/>
        <v/>
      </c>
      <c r="E490" s="179" t="s">
        <v>847</v>
      </c>
      <c r="F490" s="179"/>
      <c r="G490" s="179"/>
      <c r="H490" s="179" t="str">
        <f t="shared" si="15"/>
        <v/>
      </c>
    </row>
    <row r="491" ht="19.5" hidden="1" customHeight="1" spans="1:8">
      <c r="A491" s="177" t="s">
        <v>848</v>
      </c>
      <c r="B491" s="179"/>
      <c r="C491" s="179"/>
      <c r="D491" s="179" t="str">
        <f t="shared" si="14"/>
        <v/>
      </c>
      <c r="E491" s="179" t="s">
        <v>869</v>
      </c>
      <c r="F491" s="179"/>
      <c r="G491" s="179"/>
      <c r="H491" s="179" t="str">
        <f t="shared" si="15"/>
        <v/>
      </c>
    </row>
    <row r="492" ht="19.5" hidden="1" customHeight="1" spans="1:8">
      <c r="A492" s="177" t="s">
        <v>849</v>
      </c>
      <c r="B492" s="179"/>
      <c r="C492" s="179"/>
      <c r="D492" s="179" t="str">
        <f t="shared" si="14"/>
        <v/>
      </c>
      <c r="E492" s="179" t="s">
        <v>870</v>
      </c>
      <c r="F492" s="179"/>
      <c r="G492" s="179"/>
      <c r="H492" s="179" t="str">
        <f t="shared" si="15"/>
        <v/>
      </c>
    </row>
    <row r="493" ht="19.5" hidden="1" customHeight="1" spans="1:8">
      <c r="A493" s="177" t="s">
        <v>850</v>
      </c>
      <c r="B493" s="179"/>
      <c r="C493" s="179"/>
      <c r="D493" s="179" t="str">
        <f t="shared" si="14"/>
        <v/>
      </c>
      <c r="E493" s="179" t="s">
        <v>871</v>
      </c>
      <c r="F493" s="179"/>
      <c r="G493" s="179"/>
      <c r="H493" s="179" t="str">
        <f t="shared" si="15"/>
        <v/>
      </c>
    </row>
    <row r="494" ht="30.75" hidden="1" customHeight="1" spans="1:8">
      <c r="A494" s="177" t="s">
        <v>851</v>
      </c>
      <c r="B494" s="179"/>
      <c r="C494" s="179"/>
      <c r="D494" s="179" t="str">
        <f t="shared" si="14"/>
        <v/>
      </c>
      <c r="E494" s="179" t="s">
        <v>872</v>
      </c>
      <c r="F494" s="179">
        <f>SUM(F495:F500)</f>
        <v>0</v>
      </c>
      <c r="G494" s="179">
        <f>SUM(G495:G500)</f>
        <v>0</v>
      </c>
      <c r="H494" s="179" t="str">
        <f t="shared" si="15"/>
        <v/>
      </c>
    </row>
    <row r="495" ht="19.5" hidden="1" customHeight="1" spans="1:8">
      <c r="A495" s="177" t="s">
        <v>852</v>
      </c>
      <c r="B495" s="179"/>
      <c r="C495" s="179"/>
      <c r="D495" s="179" t="str">
        <f t="shared" si="14"/>
        <v/>
      </c>
      <c r="E495" s="179" t="s">
        <v>700</v>
      </c>
      <c r="F495" s="179"/>
      <c r="G495" s="179"/>
      <c r="H495" s="179" t="str">
        <f t="shared" si="15"/>
        <v/>
      </c>
    </row>
    <row r="496" ht="19.5" hidden="1" customHeight="1" spans="1:8">
      <c r="A496" s="177" t="s">
        <v>853</v>
      </c>
      <c r="B496" s="179">
        <f>SUM(B497:B505)</f>
        <v>0</v>
      </c>
      <c r="C496" s="179">
        <f>SUM(C497:C505)</f>
        <v>0</v>
      </c>
      <c r="D496" s="179" t="str">
        <f t="shared" si="14"/>
        <v/>
      </c>
      <c r="E496" s="179" t="s">
        <v>701</v>
      </c>
      <c r="F496" s="179"/>
      <c r="G496" s="179"/>
      <c r="H496" s="179" t="str">
        <f t="shared" si="15"/>
        <v/>
      </c>
    </row>
    <row r="497" ht="19.5" hidden="1" customHeight="1" spans="1:8">
      <c r="A497" s="177" t="s">
        <v>700</v>
      </c>
      <c r="B497" s="179"/>
      <c r="C497" s="179"/>
      <c r="D497" s="179" t="str">
        <f t="shared" si="14"/>
        <v/>
      </c>
      <c r="E497" s="179" t="s">
        <v>702</v>
      </c>
      <c r="F497" s="179"/>
      <c r="G497" s="179"/>
      <c r="H497" s="179" t="str">
        <f t="shared" si="15"/>
        <v/>
      </c>
    </row>
    <row r="498" ht="19.5" hidden="1" customHeight="1" spans="1:8">
      <c r="A498" s="177" t="s">
        <v>701</v>
      </c>
      <c r="B498" s="179"/>
      <c r="C498" s="179"/>
      <c r="D498" s="179" t="str">
        <f t="shared" si="14"/>
        <v/>
      </c>
      <c r="E498" s="179" t="s">
        <v>858</v>
      </c>
      <c r="F498" s="179"/>
      <c r="G498" s="179"/>
      <c r="H498" s="179" t="str">
        <f t="shared" si="15"/>
        <v/>
      </c>
    </row>
    <row r="499" ht="19.5" hidden="1" customHeight="1" spans="1:8">
      <c r="A499" s="177" t="s">
        <v>702</v>
      </c>
      <c r="B499" s="179"/>
      <c r="C499" s="179"/>
      <c r="D499" s="179" t="str">
        <f t="shared" si="14"/>
        <v/>
      </c>
      <c r="E499" s="179" t="s">
        <v>873</v>
      </c>
      <c r="F499" s="179"/>
      <c r="G499" s="179"/>
      <c r="H499" s="179" t="str">
        <f t="shared" si="15"/>
        <v/>
      </c>
    </row>
    <row r="500" ht="19.5" hidden="1" customHeight="1" spans="1:8">
      <c r="A500" s="177" t="s">
        <v>854</v>
      </c>
      <c r="B500" s="179"/>
      <c r="C500" s="179"/>
      <c r="D500" s="179" t="str">
        <f t="shared" si="14"/>
        <v/>
      </c>
      <c r="E500" s="179" t="s">
        <v>874</v>
      </c>
      <c r="F500" s="179"/>
      <c r="G500" s="179"/>
      <c r="H500" s="179" t="str">
        <f t="shared" si="15"/>
        <v/>
      </c>
    </row>
    <row r="501" ht="19.5" hidden="1" customHeight="1" spans="1:8">
      <c r="A501" s="177" t="s">
        <v>855</v>
      </c>
      <c r="B501" s="179"/>
      <c r="C501" s="179"/>
      <c r="D501" s="179" t="str">
        <f t="shared" si="14"/>
        <v/>
      </c>
      <c r="E501" s="179" t="s">
        <v>875</v>
      </c>
      <c r="F501" s="179">
        <f>SUM(F502:F505)</f>
        <v>0</v>
      </c>
      <c r="G501" s="179">
        <f>SUM(G502:G505)</f>
        <v>0</v>
      </c>
      <c r="H501" s="179" t="str">
        <f t="shared" si="15"/>
        <v/>
      </c>
    </row>
    <row r="502" ht="19.5" hidden="1" customHeight="1" spans="1:8">
      <c r="A502" s="177" t="s">
        <v>856</v>
      </c>
      <c r="B502" s="179"/>
      <c r="C502" s="179"/>
      <c r="D502" s="179" t="str">
        <f t="shared" si="14"/>
        <v/>
      </c>
      <c r="E502" s="179" t="s">
        <v>876</v>
      </c>
      <c r="F502" s="179"/>
      <c r="G502" s="179"/>
      <c r="H502" s="179" t="str">
        <f t="shared" si="15"/>
        <v/>
      </c>
    </row>
    <row r="503" ht="19.5" hidden="1" customHeight="1" spans="1:8">
      <c r="A503" s="177" t="s">
        <v>857</v>
      </c>
      <c r="B503" s="179"/>
      <c r="C503" s="179"/>
      <c r="D503" s="179" t="str">
        <f t="shared" si="14"/>
        <v/>
      </c>
      <c r="E503" s="179" t="s">
        <v>877</v>
      </c>
      <c r="F503" s="179"/>
      <c r="G503" s="179"/>
      <c r="H503" s="179" t="str">
        <f t="shared" si="15"/>
        <v/>
      </c>
    </row>
    <row r="504" ht="19.5" hidden="1" customHeight="1" spans="1:8">
      <c r="A504" s="177" t="s">
        <v>858</v>
      </c>
      <c r="B504" s="179"/>
      <c r="C504" s="179"/>
      <c r="D504" s="179" t="str">
        <f t="shared" si="14"/>
        <v/>
      </c>
      <c r="E504" s="179" t="s">
        <v>878</v>
      </c>
      <c r="F504" s="179"/>
      <c r="G504" s="179"/>
      <c r="H504" s="179" t="str">
        <f t="shared" si="15"/>
        <v/>
      </c>
    </row>
    <row r="505" ht="19.5" hidden="1" customHeight="1" spans="1:8">
      <c r="A505" s="177" t="s">
        <v>859</v>
      </c>
      <c r="B505" s="179"/>
      <c r="C505" s="179"/>
      <c r="D505" s="179" t="str">
        <f t="shared" si="14"/>
        <v/>
      </c>
      <c r="E505" s="179" t="s">
        <v>879</v>
      </c>
      <c r="F505" s="179"/>
      <c r="G505" s="179"/>
      <c r="H505" s="179" t="str">
        <f t="shared" si="15"/>
        <v/>
      </c>
    </row>
    <row r="506" ht="19.5" hidden="1" customHeight="1" spans="1:8">
      <c r="A506" s="177" t="s">
        <v>860</v>
      </c>
      <c r="B506" s="179">
        <f>SUM(B507:B515)</f>
        <v>0</v>
      </c>
      <c r="C506" s="179">
        <f>SUM(C507:C515)</f>
        <v>0</v>
      </c>
      <c r="D506" s="179" t="str">
        <f t="shared" si="14"/>
        <v/>
      </c>
      <c r="E506" s="179" t="s">
        <v>880</v>
      </c>
      <c r="F506" s="179">
        <f>SUM(F507:F508)</f>
        <v>0</v>
      </c>
      <c r="G506" s="179">
        <f>SUM(G507:G508)</f>
        <v>0</v>
      </c>
      <c r="H506" s="179" t="str">
        <f t="shared" si="15"/>
        <v/>
      </c>
    </row>
    <row r="507" ht="19.5" hidden="1" customHeight="1" spans="1:8">
      <c r="A507" s="177" t="s">
        <v>700</v>
      </c>
      <c r="B507" s="179"/>
      <c r="C507" s="179"/>
      <c r="D507" s="179" t="str">
        <f t="shared" si="14"/>
        <v/>
      </c>
      <c r="E507" s="179" t="s">
        <v>881</v>
      </c>
      <c r="F507" s="179"/>
      <c r="G507" s="179"/>
      <c r="H507" s="179" t="str">
        <f t="shared" si="15"/>
        <v/>
      </c>
    </row>
    <row r="508" ht="19.5" hidden="1" customHeight="1" spans="1:8">
      <c r="A508" s="177" t="s">
        <v>701</v>
      </c>
      <c r="B508" s="179"/>
      <c r="C508" s="179"/>
      <c r="D508" s="179" t="str">
        <f t="shared" si="14"/>
        <v/>
      </c>
      <c r="E508" s="179" t="s">
        <v>882</v>
      </c>
      <c r="F508" s="179"/>
      <c r="G508" s="179"/>
      <c r="H508" s="179" t="str">
        <f t="shared" si="15"/>
        <v/>
      </c>
    </row>
    <row r="509" ht="19.5" customHeight="1" spans="1:8">
      <c r="A509" s="177" t="s">
        <v>702</v>
      </c>
      <c r="B509" s="179"/>
      <c r="C509" s="179"/>
      <c r="D509" s="179" t="str">
        <f t="shared" si="14"/>
        <v/>
      </c>
      <c r="E509" s="179" t="s">
        <v>883</v>
      </c>
      <c r="F509" s="179">
        <f>SUM(F510,B520,B536,B541,F528,F536,F542,B549,B555)</f>
        <v>305</v>
      </c>
      <c r="G509" s="179">
        <f>SUM(G510,C520,C536,C541,G528,G536,G542,C549)</f>
        <v>2760</v>
      </c>
      <c r="H509" s="179">
        <f t="shared" si="15"/>
        <v>904.9</v>
      </c>
    </row>
    <row r="510" ht="19.5" hidden="1" customHeight="1" spans="1:8">
      <c r="A510" s="177" t="s">
        <v>861</v>
      </c>
      <c r="B510" s="179"/>
      <c r="C510" s="179"/>
      <c r="D510" s="179" t="str">
        <f t="shared" si="14"/>
        <v/>
      </c>
      <c r="E510" s="179" t="s">
        <v>884</v>
      </c>
      <c r="F510" s="179">
        <f>SUM(F511:F517)+SUM(B518:B519)</f>
        <v>0</v>
      </c>
      <c r="G510" s="179">
        <f>SUM(G511:G517)+SUM(C518:C519)</f>
        <v>0</v>
      </c>
      <c r="H510" s="179" t="str">
        <f t="shared" si="15"/>
        <v/>
      </c>
    </row>
    <row r="511" ht="19.5" hidden="1" customHeight="1" spans="1:8">
      <c r="A511" s="177" t="s">
        <v>862</v>
      </c>
      <c r="B511" s="179"/>
      <c r="C511" s="179"/>
      <c r="D511" s="179" t="str">
        <f t="shared" si="14"/>
        <v/>
      </c>
      <c r="E511" s="179" t="s">
        <v>700</v>
      </c>
      <c r="F511" s="179"/>
      <c r="G511" s="179"/>
      <c r="H511" s="179" t="str">
        <f t="shared" si="15"/>
        <v/>
      </c>
    </row>
    <row r="512" ht="19.5" hidden="1" customHeight="1" spans="1:8">
      <c r="A512" s="177" t="s">
        <v>863</v>
      </c>
      <c r="B512" s="179"/>
      <c r="C512" s="179"/>
      <c r="D512" s="179" t="str">
        <f t="shared" si="14"/>
        <v/>
      </c>
      <c r="E512" s="179" t="s">
        <v>701</v>
      </c>
      <c r="F512" s="179"/>
      <c r="G512" s="179"/>
      <c r="H512" s="179" t="str">
        <f t="shared" si="15"/>
        <v/>
      </c>
    </row>
    <row r="513" ht="19.5" hidden="1" customHeight="1" spans="1:8">
      <c r="A513" s="177" t="s">
        <v>864</v>
      </c>
      <c r="B513" s="179"/>
      <c r="C513" s="179"/>
      <c r="D513" s="179" t="str">
        <f t="shared" si="14"/>
        <v/>
      </c>
      <c r="E513" s="179" t="s">
        <v>702</v>
      </c>
      <c r="F513" s="179"/>
      <c r="G513" s="179"/>
      <c r="H513" s="179" t="str">
        <f t="shared" si="15"/>
        <v/>
      </c>
    </row>
    <row r="514" ht="19.5" hidden="1" customHeight="1" spans="1:8">
      <c r="A514" s="177" t="s">
        <v>865</v>
      </c>
      <c r="B514" s="179"/>
      <c r="C514" s="179"/>
      <c r="D514" s="179" t="str">
        <f t="shared" si="14"/>
        <v/>
      </c>
      <c r="E514" s="179" t="s">
        <v>885</v>
      </c>
      <c r="F514" s="179"/>
      <c r="G514" s="179"/>
      <c r="H514" s="179" t="str">
        <f t="shared" si="15"/>
        <v/>
      </c>
    </row>
    <row r="515" ht="19.5" hidden="1" customHeight="1" spans="1:8">
      <c r="A515" s="177" t="s">
        <v>866</v>
      </c>
      <c r="B515" s="179"/>
      <c r="C515" s="179"/>
      <c r="D515" s="179" t="str">
        <f t="shared" si="14"/>
        <v/>
      </c>
      <c r="E515" s="179" t="s">
        <v>886</v>
      </c>
      <c r="F515" s="179"/>
      <c r="G515" s="179"/>
      <c r="H515" s="179" t="str">
        <f t="shared" si="15"/>
        <v/>
      </c>
    </row>
    <row r="516" ht="30" hidden="1" customHeight="1" spans="1:8">
      <c r="A516" s="177" t="s">
        <v>867</v>
      </c>
      <c r="B516" s="179">
        <f>B517+SUM(F491:F493)</f>
        <v>0</v>
      </c>
      <c r="C516" s="179">
        <f>C517+SUM(G491:G493)</f>
        <v>0</v>
      </c>
      <c r="D516" s="179" t="str">
        <f t="shared" si="14"/>
        <v/>
      </c>
      <c r="E516" s="179" t="s">
        <v>887</v>
      </c>
      <c r="F516" s="179"/>
      <c r="G516" s="179"/>
      <c r="H516" s="179" t="str">
        <f t="shared" si="15"/>
        <v/>
      </c>
    </row>
    <row r="517" ht="19.5" hidden="1" customHeight="1" spans="1:8">
      <c r="A517" s="177" t="s">
        <v>868</v>
      </c>
      <c r="B517" s="179"/>
      <c r="C517" s="179"/>
      <c r="D517" s="179" t="str">
        <f t="shared" ref="D517:D580" si="16">IF(B517=0,"",ROUND(C517/B517*100,1))</f>
        <v/>
      </c>
      <c r="E517" s="179" t="s">
        <v>888</v>
      </c>
      <c r="F517" s="179"/>
      <c r="G517" s="179"/>
      <c r="H517" s="179" t="str">
        <f t="shared" ref="H517:H580" si="17">IF(F517=0,"",ROUND(G517/F517*100,1))</f>
        <v/>
      </c>
    </row>
    <row r="518" ht="19.5" hidden="1" customHeight="1" spans="1:8">
      <c r="A518" s="177" t="s">
        <v>889</v>
      </c>
      <c r="B518" s="179"/>
      <c r="C518" s="179"/>
      <c r="D518" s="179" t="str">
        <f t="shared" si="16"/>
        <v/>
      </c>
      <c r="E518" s="179" t="s">
        <v>907</v>
      </c>
      <c r="F518" s="179"/>
      <c r="G518" s="179"/>
      <c r="H518" s="179" t="str">
        <f t="shared" si="17"/>
        <v/>
      </c>
    </row>
    <row r="519" ht="19.5" hidden="1" customHeight="1" spans="1:8">
      <c r="A519" s="177" t="s">
        <v>890</v>
      </c>
      <c r="B519" s="179"/>
      <c r="C519" s="179"/>
      <c r="D519" s="179" t="str">
        <f t="shared" si="16"/>
        <v/>
      </c>
      <c r="E519" s="179" t="s">
        <v>908</v>
      </c>
      <c r="F519" s="179"/>
      <c r="G519" s="179"/>
      <c r="H519" s="179" t="str">
        <f t="shared" si="17"/>
        <v/>
      </c>
    </row>
    <row r="520" ht="19.5" hidden="1" customHeight="1" spans="1:8">
      <c r="A520" s="177" t="s">
        <v>891</v>
      </c>
      <c r="B520" s="179">
        <f>SUM(B521:B535)</f>
        <v>0</v>
      </c>
      <c r="C520" s="179">
        <f>SUM(C521:C535)</f>
        <v>0</v>
      </c>
      <c r="D520" s="179" t="str">
        <f t="shared" si="16"/>
        <v/>
      </c>
      <c r="E520" s="179" t="s">
        <v>909</v>
      </c>
      <c r="F520" s="179"/>
      <c r="G520" s="179"/>
      <c r="H520" s="179" t="str">
        <f t="shared" si="17"/>
        <v/>
      </c>
    </row>
    <row r="521" ht="19.5" hidden="1" customHeight="1" spans="1:8">
      <c r="A521" s="177" t="s">
        <v>700</v>
      </c>
      <c r="B521" s="179"/>
      <c r="C521" s="179"/>
      <c r="D521" s="179" t="str">
        <f t="shared" si="16"/>
        <v/>
      </c>
      <c r="E521" s="179" t="s">
        <v>910</v>
      </c>
      <c r="F521" s="179"/>
      <c r="G521" s="179"/>
      <c r="H521" s="179" t="str">
        <f t="shared" si="17"/>
        <v/>
      </c>
    </row>
    <row r="522" ht="19.5" hidden="1" customHeight="1" spans="1:8">
      <c r="A522" s="177" t="s">
        <v>701</v>
      </c>
      <c r="B522" s="179"/>
      <c r="C522" s="179"/>
      <c r="D522" s="179" t="str">
        <f t="shared" si="16"/>
        <v/>
      </c>
      <c r="E522" s="179" t="s">
        <v>911</v>
      </c>
      <c r="F522" s="179"/>
      <c r="G522" s="179"/>
      <c r="H522" s="179" t="str">
        <f t="shared" si="17"/>
        <v/>
      </c>
    </row>
    <row r="523" ht="19.5" hidden="1" customHeight="1" spans="1:8">
      <c r="A523" s="177" t="s">
        <v>702</v>
      </c>
      <c r="B523" s="179"/>
      <c r="C523" s="179"/>
      <c r="D523" s="179" t="str">
        <f t="shared" si="16"/>
        <v/>
      </c>
      <c r="E523" s="179" t="s">
        <v>912</v>
      </c>
      <c r="F523" s="179"/>
      <c r="G523" s="179"/>
      <c r="H523" s="179" t="str">
        <f t="shared" si="17"/>
        <v/>
      </c>
    </row>
    <row r="524" ht="19.5" hidden="1" customHeight="1" spans="1:8">
      <c r="A524" s="177" t="s">
        <v>892</v>
      </c>
      <c r="B524" s="179"/>
      <c r="C524" s="179"/>
      <c r="D524" s="179" t="str">
        <f t="shared" si="16"/>
        <v/>
      </c>
      <c r="E524" s="179" t="s">
        <v>913</v>
      </c>
      <c r="F524" s="179"/>
      <c r="G524" s="179"/>
      <c r="H524" s="179" t="str">
        <f t="shared" si="17"/>
        <v/>
      </c>
    </row>
    <row r="525" ht="19.5" hidden="1" customHeight="1" spans="1:8">
      <c r="A525" s="177" t="s">
        <v>893</v>
      </c>
      <c r="B525" s="179"/>
      <c r="C525" s="179"/>
      <c r="D525" s="179" t="str">
        <f t="shared" si="16"/>
        <v/>
      </c>
      <c r="E525" s="179" t="s">
        <v>858</v>
      </c>
      <c r="F525" s="179"/>
      <c r="G525" s="179"/>
      <c r="H525" s="179" t="str">
        <f t="shared" si="17"/>
        <v/>
      </c>
    </row>
    <row r="526" ht="19.5" hidden="1" customHeight="1" spans="1:8">
      <c r="A526" s="177" t="s">
        <v>894</v>
      </c>
      <c r="B526" s="179"/>
      <c r="C526" s="179"/>
      <c r="D526" s="179" t="str">
        <f t="shared" si="16"/>
        <v/>
      </c>
      <c r="E526" s="179" t="s">
        <v>914</v>
      </c>
      <c r="F526" s="179"/>
      <c r="G526" s="179"/>
      <c r="H526" s="179" t="str">
        <f t="shared" si="17"/>
        <v/>
      </c>
    </row>
    <row r="527" ht="33" hidden="1" customHeight="1" spans="1:8">
      <c r="A527" s="177" t="s">
        <v>895</v>
      </c>
      <c r="B527" s="179"/>
      <c r="C527" s="179"/>
      <c r="D527" s="179" t="str">
        <f t="shared" si="16"/>
        <v/>
      </c>
      <c r="E527" s="179" t="s">
        <v>915</v>
      </c>
      <c r="F527" s="179"/>
      <c r="G527" s="179"/>
      <c r="H527" s="179" t="str">
        <f t="shared" si="17"/>
        <v/>
      </c>
    </row>
    <row r="528" ht="19.5" customHeight="1" spans="1:8">
      <c r="A528" s="177" t="s">
        <v>896</v>
      </c>
      <c r="B528" s="179"/>
      <c r="C528" s="179"/>
      <c r="D528" s="179" t="str">
        <f t="shared" si="16"/>
        <v/>
      </c>
      <c r="E528" s="179" t="s">
        <v>916</v>
      </c>
      <c r="F528" s="179">
        <f>SUM(F529:F535)</f>
        <v>155</v>
      </c>
      <c r="G528" s="179">
        <f>SUM(G529:G535)</f>
        <v>60</v>
      </c>
      <c r="H528" s="179">
        <f t="shared" si="17"/>
        <v>38.7</v>
      </c>
    </row>
    <row r="529" ht="19.5" customHeight="1" spans="1:8">
      <c r="A529" s="177" t="s">
        <v>897</v>
      </c>
      <c r="B529" s="179"/>
      <c r="C529" s="179"/>
      <c r="D529" s="179" t="str">
        <f t="shared" si="16"/>
        <v/>
      </c>
      <c r="E529" s="179" t="s">
        <v>700</v>
      </c>
      <c r="F529" s="179">
        <v>75</v>
      </c>
      <c r="G529" s="179">
        <v>60</v>
      </c>
      <c r="H529" s="179">
        <f t="shared" si="17"/>
        <v>80</v>
      </c>
    </row>
    <row r="530" ht="19.5" hidden="1" customHeight="1" spans="1:8">
      <c r="A530" s="177" t="s">
        <v>898</v>
      </c>
      <c r="B530" s="179"/>
      <c r="C530" s="179"/>
      <c r="D530" s="179" t="str">
        <f t="shared" si="16"/>
        <v/>
      </c>
      <c r="E530" s="179" t="s">
        <v>701</v>
      </c>
      <c r="F530" s="179"/>
      <c r="G530" s="179"/>
      <c r="H530" s="179" t="str">
        <f t="shared" si="17"/>
        <v/>
      </c>
    </row>
    <row r="531" ht="33" hidden="1" customHeight="1" spans="1:8">
      <c r="A531" s="177" t="s">
        <v>899</v>
      </c>
      <c r="B531" s="179"/>
      <c r="C531" s="179"/>
      <c r="D531" s="179" t="str">
        <f t="shared" si="16"/>
        <v/>
      </c>
      <c r="E531" s="179" t="s">
        <v>702</v>
      </c>
      <c r="F531" s="179"/>
      <c r="G531" s="179"/>
      <c r="H531" s="179" t="str">
        <f t="shared" si="17"/>
        <v/>
      </c>
    </row>
    <row r="532" ht="28.5" hidden="1" customHeight="1" spans="1:8">
      <c r="A532" s="177" t="s">
        <v>900</v>
      </c>
      <c r="B532" s="179"/>
      <c r="C532" s="179"/>
      <c r="D532" s="179" t="str">
        <f t="shared" si="16"/>
        <v/>
      </c>
      <c r="E532" s="179" t="s">
        <v>917</v>
      </c>
      <c r="F532" s="179"/>
      <c r="G532" s="179"/>
      <c r="H532" s="179" t="str">
        <f t="shared" si="17"/>
        <v/>
      </c>
    </row>
    <row r="533" ht="27" hidden="1" customHeight="1" spans="1:8">
      <c r="A533" s="177" t="s">
        <v>901</v>
      </c>
      <c r="B533" s="179"/>
      <c r="C533" s="179"/>
      <c r="D533" s="179" t="str">
        <f t="shared" si="16"/>
        <v/>
      </c>
      <c r="E533" s="179" t="s">
        <v>918</v>
      </c>
      <c r="F533" s="179"/>
      <c r="G533" s="179"/>
      <c r="H533" s="179" t="str">
        <f t="shared" si="17"/>
        <v/>
      </c>
    </row>
    <row r="534" ht="30" hidden="1" customHeight="1" spans="1:8">
      <c r="A534" s="177" t="s">
        <v>902</v>
      </c>
      <c r="B534" s="179"/>
      <c r="C534" s="179"/>
      <c r="D534" s="179" t="str">
        <f t="shared" si="16"/>
        <v/>
      </c>
      <c r="E534" s="179" t="s">
        <v>919</v>
      </c>
      <c r="F534" s="179"/>
      <c r="G534" s="179"/>
      <c r="H534" s="179" t="str">
        <f t="shared" si="17"/>
        <v/>
      </c>
    </row>
    <row r="535" ht="19.5" customHeight="1" spans="1:8">
      <c r="A535" s="177" t="s">
        <v>903</v>
      </c>
      <c r="B535" s="179"/>
      <c r="C535" s="179"/>
      <c r="D535" s="179" t="str">
        <f t="shared" si="16"/>
        <v/>
      </c>
      <c r="E535" s="179" t="s">
        <v>920</v>
      </c>
      <c r="F535" s="179">
        <v>80</v>
      </c>
      <c r="G535" s="179"/>
      <c r="H535" s="179">
        <f t="shared" si="17"/>
        <v>0</v>
      </c>
    </row>
    <row r="536" ht="19.5" customHeight="1" spans="1:8">
      <c r="A536" s="177" t="s">
        <v>904</v>
      </c>
      <c r="B536" s="179">
        <f>SUM(B537:B540)</f>
        <v>0</v>
      </c>
      <c r="C536" s="179">
        <f>SUM(C537:C540)</f>
        <v>0</v>
      </c>
      <c r="D536" s="179" t="str">
        <f t="shared" si="16"/>
        <v/>
      </c>
      <c r="E536" s="179" t="s">
        <v>921</v>
      </c>
      <c r="F536" s="179">
        <f>SUM(F537:F541)</f>
        <v>0</v>
      </c>
      <c r="G536" s="179">
        <f>SUM(G537:G541)</f>
        <v>0</v>
      </c>
      <c r="H536" s="179" t="str">
        <f t="shared" si="17"/>
        <v/>
      </c>
    </row>
    <row r="537" ht="19.5" hidden="1" customHeight="1" spans="1:8">
      <c r="A537" s="177" t="s">
        <v>700</v>
      </c>
      <c r="B537" s="179"/>
      <c r="C537" s="179"/>
      <c r="D537" s="179" t="str">
        <f t="shared" si="16"/>
        <v/>
      </c>
      <c r="E537" s="179" t="s">
        <v>700</v>
      </c>
      <c r="F537" s="179"/>
      <c r="G537" s="179"/>
      <c r="H537" s="179" t="str">
        <f t="shared" si="17"/>
        <v/>
      </c>
    </row>
    <row r="538" ht="19.5" hidden="1" customHeight="1" spans="1:8">
      <c r="A538" s="177" t="s">
        <v>701</v>
      </c>
      <c r="B538" s="179"/>
      <c r="C538" s="179"/>
      <c r="D538" s="179" t="str">
        <f t="shared" si="16"/>
        <v/>
      </c>
      <c r="E538" s="179" t="s">
        <v>701</v>
      </c>
      <c r="F538" s="179"/>
      <c r="G538" s="179"/>
      <c r="H538" s="179" t="str">
        <f t="shared" si="17"/>
        <v/>
      </c>
    </row>
    <row r="539" ht="19.5" hidden="1" customHeight="1" spans="1:8">
      <c r="A539" s="177" t="s">
        <v>702</v>
      </c>
      <c r="B539" s="179"/>
      <c r="C539" s="179"/>
      <c r="D539" s="179" t="str">
        <f t="shared" si="16"/>
        <v/>
      </c>
      <c r="E539" s="179" t="s">
        <v>702</v>
      </c>
      <c r="F539" s="179"/>
      <c r="G539" s="179"/>
      <c r="H539" s="179" t="str">
        <f t="shared" si="17"/>
        <v/>
      </c>
    </row>
    <row r="540" ht="19.5" hidden="1" customHeight="1" spans="1:8">
      <c r="A540" s="177" t="s">
        <v>905</v>
      </c>
      <c r="B540" s="179"/>
      <c r="C540" s="179"/>
      <c r="D540" s="179" t="str">
        <f t="shared" si="16"/>
        <v/>
      </c>
      <c r="E540" s="179" t="s">
        <v>922</v>
      </c>
      <c r="F540" s="179"/>
      <c r="G540" s="179"/>
      <c r="H540" s="179" t="str">
        <f t="shared" si="17"/>
        <v/>
      </c>
    </row>
    <row r="541" ht="19.5" hidden="1" customHeight="1" spans="1:8">
      <c r="A541" s="177" t="s">
        <v>906</v>
      </c>
      <c r="B541" s="179">
        <f>SUM(B542:B544)+SUM(F518:F527)</f>
        <v>0</v>
      </c>
      <c r="C541" s="179">
        <f>SUM(C542:C544)+SUM(G518:G527)</f>
        <v>0</v>
      </c>
      <c r="D541" s="179" t="str">
        <f t="shared" si="16"/>
        <v/>
      </c>
      <c r="E541" s="179" t="s">
        <v>923</v>
      </c>
      <c r="F541" s="179"/>
      <c r="G541" s="179"/>
      <c r="H541" s="179" t="str">
        <f t="shared" si="17"/>
        <v/>
      </c>
    </row>
    <row r="542" ht="19.5" customHeight="1" spans="1:8">
      <c r="A542" s="177" t="s">
        <v>700</v>
      </c>
      <c r="B542" s="179"/>
      <c r="C542" s="179"/>
      <c r="D542" s="179" t="str">
        <f t="shared" si="16"/>
        <v/>
      </c>
      <c r="E542" s="179" t="s">
        <v>924</v>
      </c>
      <c r="F542" s="179">
        <f>SUM(F543:F544)+SUM(B545:B548)</f>
        <v>0</v>
      </c>
      <c r="G542" s="179">
        <f>SUM(G543:G544)+SUM(C545:C548)</f>
        <v>2700</v>
      </c>
      <c r="H542" s="179" t="str">
        <f t="shared" si="17"/>
        <v/>
      </c>
    </row>
    <row r="543" ht="19.5" hidden="1" customHeight="1" spans="1:8">
      <c r="A543" s="177" t="s">
        <v>701</v>
      </c>
      <c r="B543" s="179"/>
      <c r="C543" s="179"/>
      <c r="D543" s="179" t="str">
        <f t="shared" si="16"/>
        <v/>
      </c>
      <c r="E543" s="179" t="s">
        <v>700</v>
      </c>
      <c r="F543" s="179"/>
      <c r="G543" s="179"/>
      <c r="H543" s="179" t="str">
        <f t="shared" si="17"/>
        <v/>
      </c>
    </row>
    <row r="544" ht="19.5" hidden="1" customHeight="1" spans="1:8">
      <c r="A544" s="177" t="s">
        <v>702</v>
      </c>
      <c r="B544" s="179"/>
      <c r="C544" s="179"/>
      <c r="D544" s="179" t="str">
        <f t="shared" si="16"/>
        <v/>
      </c>
      <c r="E544" s="179" t="s">
        <v>701</v>
      </c>
      <c r="F544" s="179"/>
      <c r="G544" s="179"/>
      <c r="H544" s="179" t="str">
        <f t="shared" si="17"/>
        <v/>
      </c>
    </row>
    <row r="545" ht="19.5" hidden="1" customHeight="1" spans="1:8">
      <c r="A545" s="177" t="s">
        <v>702</v>
      </c>
      <c r="B545" s="179"/>
      <c r="C545" s="179"/>
      <c r="D545" s="179" t="str">
        <f t="shared" si="16"/>
        <v/>
      </c>
      <c r="E545" s="179" t="s">
        <v>944</v>
      </c>
      <c r="F545" s="179"/>
      <c r="G545" s="179"/>
      <c r="H545" s="179" t="str">
        <f t="shared" si="17"/>
        <v/>
      </c>
    </row>
    <row r="546" ht="26.25" hidden="1" customHeight="1" spans="1:8">
      <c r="A546" s="177" t="s">
        <v>925</v>
      </c>
      <c r="B546" s="179"/>
      <c r="C546" s="179"/>
      <c r="D546" s="179" t="str">
        <f t="shared" si="16"/>
        <v/>
      </c>
      <c r="E546" s="179" t="s">
        <v>945</v>
      </c>
      <c r="F546" s="179"/>
      <c r="G546" s="179"/>
      <c r="H546" s="179" t="str">
        <f t="shared" si="17"/>
        <v/>
      </c>
    </row>
    <row r="547" ht="19.5" customHeight="1" spans="1:8">
      <c r="A547" s="177" t="s">
        <v>926</v>
      </c>
      <c r="B547" s="179"/>
      <c r="C547" s="179">
        <v>2700</v>
      </c>
      <c r="D547" s="179" t="str">
        <f t="shared" si="16"/>
        <v/>
      </c>
      <c r="E547" s="179" t="s">
        <v>946</v>
      </c>
      <c r="F547" s="179">
        <f>SUM(F548:F552)</f>
        <v>280</v>
      </c>
      <c r="G547" s="179">
        <f>SUM(G548:G552)</f>
        <v>0</v>
      </c>
      <c r="H547" s="179">
        <f t="shared" si="17"/>
        <v>0</v>
      </c>
    </row>
    <row r="548" ht="37.5" hidden="1" customHeight="1" spans="1:8">
      <c r="A548" s="177" t="s">
        <v>927</v>
      </c>
      <c r="B548" s="179"/>
      <c r="C548" s="179"/>
      <c r="D548" s="179" t="str">
        <f t="shared" si="16"/>
        <v/>
      </c>
      <c r="E548" s="179" t="s">
        <v>700</v>
      </c>
      <c r="F548" s="179"/>
      <c r="G548" s="179"/>
      <c r="H548" s="179" t="str">
        <f t="shared" si="17"/>
        <v/>
      </c>
    </row>
    <row r="549" ht="19.5" hidden="1" customHeight="1" spans="1:8">
      <c r="A549" s="177" t="s">
        <v>928</v>
      </c>
      <c r="B549" s="179"/>
      <c r="C549" s="179">
        <f>SUM(C550:C555)</f>
        <v>0</v>
      </c>
      <c r="D549" s="179" t="str">
        <f t="shared" si="16"/>
        <v/>
      </c>
      <c r="E549" s="179" t="s">
        <v>701</v>
      </c>
      <c r="F549" s="179"/>
      <c r="G549" s="179"/>
      <c r="H549" s="179" t="str">
        <f t="shared" si="17"/>
        <v/>
      </c>
    </row>
    <row r="550" ht="19.5" hidden="1" customHeight="1" spans="1:8">
      <c r="A550" s="177" t="s">
        <v>929</v>
      </c>
      <c r="B550" s="179"/>
      <c r="C550" s="179"/>
      <c r="D550" s="179" t="str">
        <f t="shared" si="16"/>
        <v/>
      </c>
      <c r="E550" s="179" t="s">
        <v>702</v>
      </c>
      <c r="F550" s="179"/>
      <c r="G550" s="179"/>
      <c r="H550" s="179" t="str">
        <f t="shared" si="17"/>
        <v/>
      </c>
    </row>
    <row r="551" ht="19.5" hidden="1" customHeight="1" spans="1:8">
      <c r="A551" s="177" t="s">
        <v>930</v>
      </c>
      <c r="B551" s="179"/>
      <c r="C551" s="179"/>
      <c r="D551" s="179" t="str">
        <f t="shared" si="16"/>
        <v/>
      </c>
      <c r="E551" s="179" t="s">
        <v>947</v>
      </c>
      <c r="F551" s="179"/>
      <c r="G551" s="179"/>
      <c r="H551" s="179" t="str">
        <f t="shared" si="17"/>
        <v/>
      </c>
    </row>
    <row r="552" ht="19.5" customHeight="1" spans="1:8">
      <c r="A552" s="177" t="s">
        <v>931</v>
      </c>
      <c r="B552" s="179"/>
      <c r="C552" s="179"/>
      <c r="D552" s="179" t="str">
        <f t="shared" si="16"/>
        <v/>
      </c>
      <c r="E552" s="179" t="s">
        <v>948</v>
      </c>
      <c r="F552" s="179">
        <v>280</v>
      </c>
      <c r="G552" s="179"/>
      <c r="H552" s="179">
        <f t="shared" si="17"/>
        <v>0</v>
      </c>
    </row>
    <row r="553" ht="19.5" hidden="1" customHeight="1" spans="1:8">
      <c r="A553" s="177" t="s">
        <v>932</v>
      </c>
      <c r="B553" s="179"/>
      <c r="C553" s="179"/>
      <c r="D553" s="179" t="str">
        <f t="shared" si="16"/>
        <v/>
      </c>
      <c r="E553" s="179" t="s">
        <v>949</v>
      </c>
      <c r="F553" s="179">
        <f>SUM(F554:F555)</f>
        <v>0</v>
      </c>
      <c r="G553" s="179">
        <f>SUM(G554:G555)</f>
        <v>0</v>
      </c>
      <c r="H553" s="179" t="str">
        <f t="shared" si="17"/>
        <v/>
      </c>
    </row>
    <row r="554" ht="30" hidden="1" customHeight="1" spans="1:8">
      <c r="A554" s="177" t="s">
        <v>933</v>
      </c>
      <c r="B554" s="179"/>
      <c r="C554" s="179"/>
      <c r="D554" s="179" t="str">
        <f t="shared" si="16"/>
        <v/>
      </c>
      <c r="E554" s="179" t="s">
        <v>950</v>
      </c>
      <c r="F554" s="179"/>
      <c r="G554" s="179"/>
      <c r="H554" s="179" t="str">
        <f t="shared" si="17"/>
        <v/>
      </c>
    </row>
    <row r="555" ht="19.5" customHeight="1" spans="1:8">
      <c r="A555" s="177" t="s">
        <v>934</v>
      </c>
      <c r="B555" s="179">
        <v>150</v>
      </c>
      <c r="C555" s="179"/>
      <c r="D555" s="179">
        <f t="shared" si="16"/>
        <v>0</v>
      </c>
      <c r="E555" s="179" t="s">
        <v>951</v>
      </c>
      <c r="F555" s="179"/>
      <c r="G555" s="179"/>
      <c r="H555" s="179" t="str">
        <f t="shared" si="17"/>
        <v/>
      </c>
    </row>
    <row r="556" ht="19.5" customHeight="1" spans="1:8">
      <c r="A556" s="177" t="s">
        <v>935</v>
      </c>
      <c r="B556" s="179">
        <f>SUM(B557,B567,F547,F553)</f>
        <v>280</v>
      </c>
      <c r="C556" s="179">
        <f>SUM(C557,C567,G547,G553)</f>
        <v>0</v>
      </c>
      <c r="D556" s="179">
        <f t="shared" si="16"/>
        <v>0</v>
      </c>
      <c r="E556" s="179" t="s">
        <v>952</v>
      </c>
      <c r="F556" s="179">
        <f>SUM(F557,F564,F570)</f>
        <v>0</v>
      </c>
      <c r="G556" s="179">
        <f>SUM(G557,G564,G570)</f>
        <v>0</v>
      </c>
      <c r="H556" s="179" t="str">
        <f t="shared" si="17"/>
        <v/>
      </c>
    </row>
    <row r="557" ht="19.5" hidden="1" customHeight="1" spans="1:8">
      <c r="A557" s="177" t="s">
        <v>936</v>
      </c>
      <c r="B557" s="179">
        <f>SUM(B558:B566)</f>
        <v>0</v>
      </c>
      <c r="C557" s="179">
        <f>SUM(C558:C566)</f>
        <v>0</v>
      </c>
      <c r="D557" s="179" t="str">
        <f t="shared" si="16"/>
        <v/>
      </c>
      <c r="E557" s="179" t="s">
        <v>953</v>
      </c>
      <c r="F557" s="179">
        <f>SUM(F558:F563)</f>
        <v>0</v>
      </c>
      <c r="G557" s="179">
        <f>SUM(G558:G563)</f>
        <v>0</v>
      </c>
      <c r="H557" s="179" t="str">
        <f t="shared" si="17"/>
        <v/>
      </c>
    </row>
    <row r="558" ht="19.5" hidden="1" customHeight="1" spans="1:8">
      <c r="A558" s="177" t="s">
        <v>700</v>
      </c>
      <c r="B558" s="179"/>
      <c r="C558" s="179"/>
      <c r="D558" s="179" t="str">
        <f t="shared" si="16"/>
        <v/>
      </c>
      <c r="E558" s="179" t="s">
        <v>700</v>
      </c>
      <c r="F558" s="179"/>
      <c r="G558" s="179"/>
      <c r="H558" s="179" t="str">
        <f t="shared" si="17"/>
        <v/>
      </c>
    </row>
    <row r="559" ht="19.5" hidden="1" customHeight="1" spans="1:8">
      <c r="A559" s="177" t="s">
        <v>701</v>
      </c>
      <c r="B559" s="179"/>
      <c r="C559" s="179"/>
      <c r="D559" s="179" t="str">
        <f t="shared" si="16"/>
        <v/>
      </c>
      <c r="E559" s="179" t="s">
        <v>701</v>
      </c>
      <c r="F559" s="179"/>
      <c r="G559" s="179"/>
      <c r="H559" s="179" t="str">
        <f t="shared" si="17"/>
        <v/>
      </c>
    </row>
    <row r="560" ht="19.5" hidden="1" customHeight="1" spans="1:8">
      <c r="A560" s="177" t="s">
        <v>702</v>
      </c>
      <c r="B560" s="179"/>
      <c r="C560" s="179"/>
      <c r="D560" s="179" t="str">
        <f t="shared" si="16"/>
        <v/>
      </c>
      <c r="E560" s="179" t="s">
        <v>702</v>
      </c>
      <c r="F560" s="179"/>
      <c r="G560" s="179"/>
      <c r="H560" s="179" t="str">
        <f t="shared" si="17"/>
        <v/>
      </c>
    </row>
    <row r="561" ht="19.5" hidden="1" customHeight="1" spans="1:8">
      <c r="A561" s="177" t="s">
        <v>937</v>
      </c>
      <c r="B561" s="179"/>
      <c r="C561" s="179"/>
      <c r="D561" s="179" t="str">
        <f t="shared" si="16"/>
        <v/>
      </c>
      <c r="E561" s="179" t="s">
        <v>954</v>
      </c>
      <c r="F561" s="179"/>
      <c r="G561" s="179"/>
      <c r="H561" s="179" t="str">
        <f t="shared" si="17"/>
        <v/>
      </c>
    </row>
    <row r="562" ht="19.5" hidden="1" customHeight="1" spans="1:8">
      <c r="A562" s="177" t="s">
        <v>938</v>
      </c>
      <c r="B562" s="179"/>
      <c r="C562" s="179"/>
      <c r="D562" s="179" t="str">
        <f t="shared" si="16"/>
        <v/>
      </c>
      <c r="E562" s="179" t="s">
        <v>720</v>
      </c>
      <c r="F562" s="179"/>
      <c r="G562" s="179"/>
      <c r="H562" s="179" t="str">
        <f t="shared" si="17"/>
        <v/>
      </c>
    </row>
    <row r="563" ht="19.5" hidden="1" customHeight="1" spans="1:8">
      <c r="A563" s="177" t="s">
        <v>939</v>
      </c>
      <c r="B563" s="179"/>
      <c r="C563" s="179"/>
      <c r="D563" s="179" t="str">
        <f t="shared" si="16"/>
        <v/>
      </c>
      <c r="E563" s="179" t="s">
        <v>955</v>
      </c>
      <c r="F563" s="179"/>
      <c r="G563" s="179"/>
      <c r="H563" s="179" t="str">
        <f t="shared" si="17"/>
        <v/>
      </c>
    </row>
    <row r="564" ht="19.5" hidden="1" customHeight="1" spans="1:8">
      <c r="A564" s="177" t="s">
        <v>940</v>
      </c>
      <c r="B564" s="179"/>
      <c r="C564" s="179"/>
      <c r="D564" s="179" t="str">
        <f t="shared" si="16"/>
        <v/>
      </c>
      <c r="E564" s="179" t="s">
        <v>956</v>
      </c>
      <c r="F564" s="179">
        <f>SUM(F565:F569)</f>
        <v>0</v>
      </c>
      <c r="G564" s="179">
        <f>SUM(G565:G569)</f>
        <v>0</v>
      </c>
      <c r="H564" s="179" t="str">
        <f t="shared" si="17"/>
        <v/>
      </c>
    </row>
    <row r="565" ht="19.5" hidden="1" customHeight="1" spans="1:8">
      <c r="A565" s="177" t="s">
        <v>720</v>
      </c>
      <c r="B565" s="179"/>
      <c r="C565" s="179"/>
      <c r="D565" s="179" t="str">
        <f t="shared" si="16"/>
        <v/>
      </c>
      <c r="E565" s="179" t="s">
        <v>957</v>
      </c>
      <c r="F565" s="179"/>
      <c r="G565" s="179"/>
      <c r="H565" s="179" t="str">
        <f t="shared" si="17"/>
        <v/>
      </c>
    </row>
    <row r="566" ht="19.5" hidden="1" customHeight="1" spans="1:8">
      <c r="A566" s="177" t="s">
        <v>941</v>
      </c>
      <c r="B566" s="179"/>
      <c r="C566" s="179"/>
      <c r="D566" s="179" t="str">
        <f t="shared" si="16"/>
        <v/>
      </c>
      <c r="E566" s="179" t="s">
        <v>958</v>
      </c>
      <c r="F566" s="179"/>
      <c r="G566" s="179"/>
      <c r="H566" s="179" t="str">
        <f t="shared" si="17"/>
        <v/>
      </c>
    </row>
    <row r="567" ht="19.5" hidden="1" customHeight="1" spans="1:8">
      <c r="A567" s="177" t="s">
        <v>942</v>
      </c>
      <c r="B567" s="179">
        <f>SUM(B568:B571)+SUM(F545:F546)</f>
        <v>0</v>
      </c>
      <c r="C567" s="179">
        <f>SUM(C568:C571)+SUM(G545:G546)</f>
        <v>0</v>
      </c>
      <c r="D567" s="179" t="str">
        <f t="shared" si="16"/>
        <v/>
      </c>
      <c r="E567" s="179" t="s">
        <v>959</v>
      </c>
      <c r="F567" s="179"/>
      <c r="G567" s="179"/>
      <c r="H567" s="179" t="str">
        <f t="shared" si="17"/>
        <v/>
      </c>
    </row>
    <row r="568" ht="19.5" hidden="1" customHeight="1" spans="1:8">
      <c r="A568" s="177" t="s">
        <v>700</v>
      </c>
      <c r="B568" s="179"/>
      <c r="C568" s="179"/>
      <c r="D568" s="179" t="str">
        <f t="shared" si="16"/>
        <v/>
      </c>
      <c r="E568" s="179" t="s">
        <v>960</v>
      </c>
      <c r="F568" s="179"/>
      <c r="G568" s="179"/>
      <c r="H568" s="179" t="str">
        <f t="shared" si="17"/>
        <v/>
      </c>
    </row>
    <row r="569" ht="19.5" hidden="1" customHeight="1" spans="1:8">
      <c r="A569" s="177" t="s">
        <v>701</v>
      </c>
      <c r="B569" s="179"/>
      <c r="C569" s="179"/>
      <c r="D569" s="179" t="str">
        <f t="shared" si="16"/>
        <v/>
      </c>
      <c r="E569" s="179" t="s">
        <v>961</v>
      </c>
      <c r="F569" s="179"/>
      <c r="G569" s="179"/>
      <c r="H569" s="179" t="str">
        <f t="shared" si="17"/>
        <v/>
      </c>
    </row>
    <row r="570" ht="19.5" hidden="1" customHeight="1" spans="1:8">
      <c r="A570" s="177" t="s">
        <v>702</v>
      </c>
      <c r="B570" s="179"/>
      <c r="C570" s="179"/>
      <c r="D570" s="179" t="str">
        <f t="shared" si="16"/>
        <v/>
      </c>
      <c r="E570" s="179" t="s">
        <v>962</v>
      </c>
      <c r="F570" s="179"/>
      <c r="G570" s="179"/>
      <c r="H570" s="179" t="str">
        <f t="shared" si="17"/>
        <v/>
      </c>
    </row>
    <row r="571" ht="19.5" hidden="1" customHeight="1" spans="1:8">
      <c r="A571" s="177" t="s">
        <v>943</v>
      </c>
      <c r="B571" s="179"/>
      <c r="C571" s="179"/>
      <c r="D571" s="179" t="str">
        <f t="shared" si="16"/>
        <v/>
      </c>
      <c r="E571" s="179" t="s">
        <v>963</v>
      </c>
      <c r="F571" s="179">
        <f>SUM(B572:B580)</f>
        <v>0</v>
      </c>
      <c r="G571" s="179">
        <f>SUM(C572:C580)</f>
        <v>0</v>
      </c>
      <c r="H571" s="179" t="str">
        <f t="shared" si="17"/>
        <v/>
      </c>
    </row>
    <row r="572" ht="19.5" hidden="1" customHeight="1" spans="1:8">
      <c r="A572" s="177" t="s">
        <v>964</v>
      </c>
      <c r="B572" s="179"/>
      <c r="C572" s="179"/>
      <c r="D572" s="179" t="str">
        <f t="shared" si="16"/>
        <v/>
      </c>
      <c r="E572" s="179" t="s">
        <v>987</v>
      </c>
      <c r="F572" s="179"/>
      <c r="G572" s="179"/>
      <c r="H572" s="179" t="str">
        <f t="shared" si="17"/>
        <v/>
      </c>
    </row>
    <row r="573" ht="19.5" hidden="1" customHeight="1" spans="1:8">
      <c r="A573" s="177" t="s">
        <v>965</v>
      </c>
      <c r="B573" s="179"/>
      <c r="C573" s="179"/>
      <c r="D573" s="179" t="str">
        <f t="shared" si="16"/>
        <v/>
      </c>
      <c r="E573" s="179" t="s">
        <v>1150</v>
      </c>
      <c r="F573" s="179"/>
      <c r="G573" s="179"/>
      <c r="H573" s="179" t="str">
        <f t="shared" si="17"/>
        <v/>
      </c>
    </row>
    <row r="574" ht="19.5" hidden="1" customHeight="1" spans="1:8">
      <c r="A574" s="177" t="s">
        <v>966</v>
      </c>
      <c r="B574" s="179"/>
      <c r="C574" s="179"/>
      <c r="D574" s="179" t="str">
        <f t="shared" si="16"/>
        <v/>
      </c>
      <c r="E574" s="179" t="s">
        <v>720</v>
      </c>
      <c r="F574" s="179"/>
      <c r="G574" s="179"/>
      <c r="H574" s="179" t="str">
        <f t="shared" si="17"/>
        <v/>
      </c>
    </row>
    <row r="575" ht="19.5" customHeight="1" spans="1:8">
      <c r="A575" s="177" t="s">
        <v>967</v>
      </c>
      <c r="B575" s="179"/>
      <c r="C575" s="179"/>
      <c r="D575" s="179" t="str">
        <f t="shared" si="16"/>
        <v/>
      </c>
      <c r="E575" s="179" t="s">
        <v>988</v>
      </c>
      <c r="F575" s="179"/>
      <c r="G575" s="179">
        <v>30</v>
      </c>
      <c r="H575" s="179" t="str">
        <f t="shared" si="17"/>
        <v/>
      </c>
    </row>
    <row r="576" ht="19.5" hidden="1" customHeight="1" spans="1:8">
      <c r="A576" s="177" t="s">
        <v>968</v>
      </c>
      <c r="B576" s="179"/>
      <c r="C576" s="179"/>
      <c r="D576" s="179" t="str">
        <f t="shared" si="16"/>
        <v/>
      </c>
      <c r="E576" s="179" t="s">
        <v>989</v>
      </c>
      <c r="F576" s="179">
        <f>SUM(F577:F596)</f>
        <v>0</v>
      </c>
      <c r="G576" s="179">
        <f>SUM(G577:G596)</f>
        <v>0</v>
      </c>
      <c r="H576" s="179" t="str">
        <f t="shared" si="17"/>
        <v/>
      </c>
    </row>
    <row r="577" ht="19.5" hidden="1" customHeight="1" spans="1:8">
      <c r="A577" s="177" t="s">
        <v>719</v>
      </c>
      <c r="B577" s="179"/>
      <c r="C577" s="179"/>
      <c r="D577" s="179" t="str">
        <f t="shared" si="16"/>
        <v/>
      </c>
      <c r="E577" s="179" t="s">
        <v>700</v>
      </c>
      <c r="F577" s="179"/>
      <c r="G577" s="179"/>
      <c r="H577" s="179" t="str">
        <f t="shared" si="17"/>
        <v/>
      </c>
    </row>
    <row r="578" ht="19.5" hidden="1" customHeight="1" spans="1:8">
      <c r="A578" s="177" t="s">
        <v>969</v>
      </c>
      <c r="B578" s="179"/>
      <c r="C578" s="179"/>
      <c r="D578" s="179" t="str">
        <f t="shared" si="16"/>
        <v/>
      </c>
      <c r="E578" s="179" t="s">
        <v>701</v>
      </c>
      <c r="F578" s="179"/>
      <c r="G578" s="179"/>
      <c r="H578" s="179" t="str">
        <f t="shared" si="17"/>
        <v/>
      </c>
    </row>
    <row r="579" ht="19.5" hidden="1" customHeight="1" spans="1:8">
      <c r="A579" s="177" t="s">
        <v>970</v>
      </c>
      <c r="B579" s="179"/>
      <c r="C579" s="179"/>
      <c r="D579" s="179" t="str">
        <f t="shared" si="16"/>
        <v/>
      </c>
      <c r="E579" s="179" t="s">
        <v>702</v>
      </c>
      <c r="F579" s="179"/>
      <c r="G579" s="179"/>
      <c r="H579" s="179" t="str">
        <f t="shared" si="17"/>
        <v/>
      </c>
    </row>
    <row r="580" ht="19.5" hidden="1" customHeight="1" spans="1:8">
      <c r="A580" s="177" t="s">
        <v>971</v>
      </c>
      <c r="B580" s="179"/>
      <c r="C580" s="179"/>
      <c r="D580" s="179" t="str">
        <f t="shared" si="16"/>
        <v/>
      </c>
      <c r="E580" s="179" t="s">
        <v>990</v>
      </c>
      <c r="F580" s="179"/>
      <c r="G580" s="179"/>
      <c r="H580" s="179" t="str">
        <f t="shared" si="17"/>
        <v/>
      </c>
    </row>
    <row r="581" ht="19.5" customHeight="1" spans="1:8">
      <c r="A581" s="177" t="s">
        <v>972</v>
      </c>
      <c r="B581" s="179">
        <f>SUM(B582,F576,F597,B606,B619,F607)</f>
        <v>225</v>
      </c>
      <c r="C581" s="179">
        <f>SUM(C582,G576,G597,C606,C619,G607)</f>
        <v>72</v>
      </c>
      <c r="D581" s="179">
        <f t="shared" ref="D581:D644" si="18">IF(B581=0,"",ROUND(C581/B581*100,1))</f>
        <v>32</v>
      </c>
      <c r="E581" s="179" t="s">
        <v>991</v>
      </c>
      <c r="F581" s="179"/>
      <c r="G581" s="179"/>
      <c r="H581" s="179" t="str">
        <f t="shared" ref="H581:H644" si="19">IF(F581=0,"",ROUND(G581/F581*100,1))</f>
        <v/>
      </c>
    </row>
    <row r="582" ht="19.5" customHeight="1" spans="1:8">
      <c r="A582" s="177" t="s">
        <v>973</v>
      </c>
      <c r="B582" s="179">
        <f>SUM(B583:B598)+SUM(F572:F575)</f>
        <v>225</v>
      </c>
      <c r="C582" s="179">
        <f>SUM(C583:C598)+SUM(G572:G575)</f>
        <v>72</v>
      </c>
      <c r="D582" s="179">
        <f t="shared" si="18"/>
        <v>32</v>
      </c>
      <c r="E582" s="179" t="s">
        <v>992</v>
      </c>
      <c r="F582" s="179"/>
      <c r="G582" s="179"/>
      <c r="H582" s="179" t="str">
        <f t="shared" si="19"/>
        <v/>
      </c>
    </row>
    <row r="583" ht="19.5" customHeight="1" spans="1:8">
      <c r="A583" s="177" t="s">
        <v>700</v>
      </c>
      <c r="B583" s="179">
        <v>225</v>
      </c>
      <c r="C583" s="179">
        <v>42</v>
      </c>
      <c r="D583" s="179">
        <f t="shared" si="18"/>
        <v>18.7</v>
      </c>
      <c r="E583" s="179" t="s">
        <v>993</v>
      </c>
      <c r="F583" s="179"/>
      <c r="G583" s="179"/>
      <c r="H583" s="179" t="str">
        <f t="shared" si="19"/>
        <v/>
      </c>
    </row>
    <row r="584" ht="19.5" hidden="1" customHeight="1" spans="1:8">
      <c r="A584" s="177" t="s">
        <v>701</v>
      </c>
      <c r="B584" s="179"/>
      <c r="C584" s="179"/>
      <c r="D584" s="179" t="str">
        <f t="shared" si="18"/>
        <v/>
      </c>
      <c r="E584" s="179" t="s">
        <v>994</v>
      </c>
      <c r="F584" s="179"/>
      <c r="G584" s="179"/>
      <c r="H584" s="179" t="str">
        <f t="shared" si="19"/>
        <v/>
      </c>
    </row>
    <row r="585" ht="19.5" hidden="1" customHeight="1" spans="1:8">
      <c r="A585" s="177" t="s">
        <v>702</v>
      </c>
      <c r="B585" s="179"/>
      <c r="C585" s="179"/>
      <c r="D585" s="179" t="str">
        <f t="shared" si="18"/>
        <v/>
      </c>
      <c r="E585" s="179" t="s">
        <v>995</v>
      </c>
      <c r="F585" s="179"/>
      <c r="G585" s="179"/>
      <c r="H585" s="179" t="str">
        <f t="shared" si="19"/>
        <v/>
      </c>
    </row>
    <row r="586" ht="19.5" hidden="1" customHeight="1" spans="1:8">
      <c r="A586" s="177" t="s">
        <v>974</v>
      </c>
      <c r="B586" s="179"/>
      <c r="C586" s="179"/>
      <c r="D586" s="179" t="str">
        <f t="shared" si="18"/>
        <v/>
      </c>
      <c r="E586" s="179" t="s">
        <v>996</v>
      </c>
      <c r="F586" s="179"/>
      <c r="G586" s="179"/>
      <c r="H586" s="179" t="str">
        <f t="shared" si="19"/>
        <v/>
      </c>
    </row>
    <row r="587" ht="19.5" hidden="1" customHeight="1" spans="1:8">
      <c r="A587" s="177" t="s">
        <v>975</v>
      </c>
      <c r="B587" s="179"/>
      <c r="C587" s="179"/>
      <c r="D587" s="179" t="str">
        <f t="shared" si="18"/>
        <v/>
      </c>
      <c r="E587" s="179" t="s">
        <v>997</v>
      </c>
      <c r="F587" s="179"/>
      <c r="G587" s="179"/>
      <c r="H587" s="179" t="str">
        <f t="shared" si="19"/>
        <v/>
      </c>
    </row>
    <row r="588" ht="19.5" hidden="1" customHeight="1" spans="1:8">
      <c r="A588" s="177" t="s">
        <v>976</v>
      </c>
      <c r="B588" s="179"/>
      <c r="C588" s="179"/>
      <c r="D588" s="179" t="str">
        <f t="shared" si="18"/>
        <v/>
      </c>
      <c r="E588" s="179" t="s">
        <v>998</v>
      </c>
      <c r="F588" s="179"/>
      <c r="G588" s="179"/>
      <c r="H588" s="179" t="str">
        <f t="shared" si="19"/>
        <v/>
      </c>
    </row>
    <row r="589" ht="19.5" hidden="1" customHeight="1" spans="1:8">
      <c r="A589" s="177" t="s">
        <v>977</v>
      </c>
      <c r="B589" s="179"/>
      <c r="C589" s="179"/>
      <c r="D589" s="179" t="str">
        <f t="shared" si="18"/>
        <v/>
      </c>
      <c r="E589" s="179" t="s">
        <v>999</v>
      </c>
      <c r="F589" s="179"/>
      <c r="G589" s="179"/>
      <c r="H589" s="179" t="str">
        <f t="shared" si="19"/>
        <v/>
      </c>
    </row>
    <row r="590" ht="19.5" hidden="1" customHeight="1" spans="1:8">
      <c r="A590" s="177" t="s">
        <v>978</v>
      </c>
      <c r="B590" s="179"/>
      <c r="C590" s="179"/>
      <c r="D590" s="179" t="str">
        <f t="shared" si="18"/>
        <v/>
      </c>
      <c r="E590" s="179" t="s">
        <v>1151</v>
      </c>
      <c r="F590" s="179"/>
      <c r="G590" s="179"/>
      <c r="H590" s="179" t="str">
        <f t="shared" si="19"/>
        <v/>
      </c>
    </row>
    <row r="591" ht="19.5" hidden="1" customHeight="1" spans="1:8">
      <c r="A591" s="177" t="s">
        <v>979</v>
      </c>
      <c r="B591" s="179"/>
      <c r="C591" s="179"/>
      <c r="D591" s="179" t="str">
        <f t="shared" si="18"/>
        <v/>
      </c>
      <c r="E591" s="179" t="s">
        <v>1000</v>
      </c>
      <c r="F591" s="179"/>
      <c r="G591" s="179"/>
      <c r="H591" s="179" t="str">
        <f t="shared" si="19"/>
        <v/>
      </c>
    </row>
    <row r="592" ht="19.5" hidden="1" customHeight="1" spans="1:8">
      <c r="A592" s="177" t="s">
        <v>980</v>
      </c>
      <c r="B592" s="179"/>
      <c r="C592" s="179"/>
      <c r="D592" s="179" t="str">
        <f t="shared" si="18"/>
        <v/>
      </c>
      <c r="E592" s="179" t="s">
        <v>1152</v>
      </c>
      <c r="F592" s="179"/>
      <c r="G592" s="179"/>
      <c r="H592" s="179" t="str">
        <f t="shared" si="19"/>
        <v/>
      </c>
    </row>
    <row r="593" ht="19.5" hidden="1" customHeight="1" spans="1:8">
      <c r="A593" s="177" t="s">
        <v>981</v>
      </c>
      <c r="B593" s="179"/>
      <c r="C593" s="179"/>
      <c r="D593" s="179" t="str">
        <f t="shared" si="18"/>
        <v/>
      </c>
      <c r="E593" s="179" t="s">
        <v>1001</v>
      </c>
      <c r="F593" s="179"/>
      <c r="G593" s="179"/>
      <c r="H593" s="179" t="str">
        <f t="shared" si="19"/>
        <v/>
      </c>
    </row>
    <row r="594" ht="19.5" hidden="1" customHeight="1" spans="1:8">
      <c r="A594" s="177" t="s">
        <v>982</v>
      </c>
      <c r="B594" s="179"/>
      <c r="C594" s="179"/>
      <c r="D594" s="179" t="str">
        <f t="shared" si="18"/>
        <v/>
      </c>
      <c r="E594" s="179" t="s">
        <v>1002</v>
      </c>
      <c r="F594" s="179"/>
      <c r="G594" s="179"/>
      <c r="H594" s="179" t="str">
        <f t="shared" si="19"/>
        <v/>
      </c>
    </row>
    <row r="595" ht="19.5" hidden="1" customHeight="1" spans="1:8">
      <c r="A595" s="177" t="s">
        <v>1153</v>
      </c>
      <c r="B595" s="179"/>
      <c r="C595" s="179"/>
      <c r="D595" s="179" t="str">
        <f t="shared" si="18"/>
        <v/>
      </c>
      <c r="E595" s="179" t="s">
        <v>720</v>
      </c>
      <c r="F595" s="179"/>
      <c r="G595" s="179"/>
      <c r="H595" s="179" t="str">
        <f t="shared" si="19"/>
        <v/>
      </c>
    </row>
    <row r="596" ht="19.5" hidden="1" customHeight="1" spans="1:8">
      <c r="A596" s="177" t="s">
        <v>984</v>
      </c>
      <c r="B596" s="179"/>
      <c r="C596" s="179"/>
      <c r="D596" s="179" t="str">
        <f t="shared" si="18"/>
        <v/>
      </c>
      <c r="E596" s="179" t="s">
        <v>1003</v>
      </c>
      <c r="F596" s="179"/>
      <c r="G596" s="179"/>
      <c r="H596" s="179" t="str">
        <f t="shared" si="19"/>
        <v/>
      </c>
    </row>
    <row r="597" ht="19.5" hidden="1" customHeight="1" spans="1:8">
      <c r="A597" s="177" t="s">
        <v>985</v>
      </c>
      <c r="B597" s="179"/>
      <c r="C597" s="179"/>
      <c r="D597" s="179" t="str">
        <f t="shared" si="18"/>
        <v/>
      </c>
      <c r="E597" s="179" t="s">
        <v>1004</v>
      </c>
      <c r="F597" s="179">
        <f>F598+SUM(B599:B605)</f>
        <v>0</v>
      </c>
      <c r="G597" s="179">
        <f>G598+SUM(C599:C605)</f>
        <v>0</v>
      </c>
      <c r="H597" s="179" t="str">
        <f t="shared" si="19"/>
        <v/>
      </c>
    </row>
    <row r="598" ht="19.5" hidden="1" customHeight="1" spans="1:8">
      <c r="A598" s="177" t="s">
        <v>986</v>
      </c>
      <c r="B598" s="179"/>
      <c r="C598" s="179"/>
      <c r="D598" s="179" t="str">
        <f t="shared" si="18"/>
        <v/>
      </c>
      <c r="E598" s="179" t="s">
        <v>700</v>
      </c>
      <c r="F598" s="179"/>
      <c r="G598" s="179"/>
      <c r="H598" s="179" t="str">
        <f t="shared" si="19"/>
        <v/>
      </c>
    </row>
    <row r="599" ht="19.5" hidden="1" customHeight="1" spans="1:8">
      <c r="A599" s="188" t="s">
        <v>701</v>
      </c>
      <c r="B599" s="189"/>
      <c r="C599" s="189"/>
      <c r="D599" s="179" t="str">
        <f t="shared" si="18"/>
        <v/>
      </c>
      <c r="E599" s="189" t="s">
        <v>1023</v>
      </c>
      <c r="F599" s="189"/>
      <c r="G599" s="189"/>
      <c r="H599" s="179" t="str">
        <f t="shared" si="19"/>
        <v/>
      </c>
    </row>
    <row r="600" ht="19.5" hidden="1" customHeight="1" spans="1:8">
      <c r="A600" s="188" t="s">
        <v>702</v>
      </c>
      <c r="B600" s="189"/>
      <c r="C600" s="189"/>
      <c r="D600" s="179" t="str">
        <f t="shared" si="18"/>
        <v/>
      </c>
      <c r="E600" s="189" t="s">
        <v>1024</v>
      </c>
      <c r="F600" s="189"/>
      <c r="G600" s="189"/>
      <c r="H600" s="179" t="str">
        <f t="shared" si="19"/>
        <v/>
      </c>
    </row>
    <row r="601" ht="19.5" hidden="1" customHeight="1" spans="1:8">
      <c r="A601" s="188" t="s">
        <v>1005</v>
      </c>
      <c r="B601" s="189"/>
      <c r="C601" s="189"/>
      <c r="D601" s="179" t="str">
        <f t="shared" si="18"/>
        <v/>
      </c>
      <c r="E601" s="189" t="s">
        <v>1025</v>
      </c>
      <c r="F601" s="189"/>
      <c r="G601" s="189"/>
      <c r="H601" s="179" t="str">
        <f t="shared" si="19"/>
        <v/>
      </c>
    </row>
    <row r="602" ht="19.5" hidden="1" customHeight="1" spans="1:8">
      <c r="A602" s="188" t="s">
        <v>1006</v>
      </c>
      <c r="B602" s="189"/>
      <c r="C602" s="189"/>
      <c r="D602" s="179" t="str">
        <f t="shared" si="18"/>
        <v/>
      </c>
      <c r="E602" s="189" t="s">
        <v>1026</v>
      </c>
      <c r="F602" s="189"/>
      <c r="G602" s="189"/>
      <c r="H602" s="179" t="str">
        <f t="shared" si="19"/>
        <v/>
      </c>
    </row>
    <row r="603" ht="19.5" hidden="1" customHeight="1" spans="1:8">
      <c r="A603" s="188" t="s">
        <v>1007</v>
      </c>
      <c r="B603" s="189"/>
      <c r="C603" s="189"/>
      <c r="D603" s="179" t="str">
        <f t="shared" si="18"/>
        <v/>
      </c>
      <c r="E603" s="189" t="s">
        <v>1027</v>
      </c>
      <c r="F603" s="189"/>
      <c r="G603" s="189"/>
      <c r="H603" s="179" t="str">
        <f t="shared" si="19"/>
        <v/>
      </c>
    </row>
    <row r="604" ht="19.5" hidden="1" customHeight="1" spans="1:8">
      <c r="A604" s="188" t="s">
        <v>720</v>
      </c>
      <c r="B604" s="189"/>
      <c r="C604" s="189"/>
      <c r="D604" s="179" t="str">
        <f t="shared" si="18"/>
        <v/>
      </c>
      <c r="E604" s="189" t="s">
        <v>1028</v>
      </c>
      <c r="F604" s="189"/>
      <c r="G604" s="189"/>
      <c r="H604" s="179" t="str">
        <f t="shared" si="19"/>
        <v/>
      </c>
    </row>
    <row r="605" ht="19.5" hidden="1" customHeight="1" spans="1:8">
      <c r="A605" s="188" t="s">
        <v>1008</v>
      </c>
      <c r="B605" s="189"/>
      <c r="C605" s="189"/>
      <c r="D605" s="179" t="str">
        <f t="shared" si="18"/>
        <v/>
      </c>
      <c r="E605" s="189" t="s">
        <v>1029</v>
      </c>
      <c r="F605" s="189"/>
      <c r="G605" s="189"/>
      <c r="H605" s="179" t="str">
        <f t="shared" si="19"/>
        <v/>
      </c>
    </row>
    <row r="606" ht="19.5" hidden="1" customHeight="1" spans="1:8">
      <c r="A606" s="188" t="s">
        <v>1009</v>
      </c>
      <c r="B606" s="189">
        <f>SUM(B607:B618)</f>
        <v>0</v>
      </c>
      <c r="C606" s="189">
        <f>SUM(C607:C618)</f>
        <v>0</v>
      </c>
      <c r="D606" s="179" t="str">
        <f t="shared" si="18"/>
        <v/>
      </c>
      <c r="E606" s="189" t="s">
        <v>1030</v>
      </c>
      <c r="F606" s="189"/>
      <c r="G606" s="189"/>
      <c r="H606" s="179" t="str">
        <f t="shared" si="19"/>
        <v/>
      </c>
    </row>
    <row r="607" ht="19.5" hidden="1" customHeight="1" spans="1:8">
      <c r="A607" s="188" t="s">
        <v>700</v>
      </c>
      <c r="B607" s="189"/>
      <c r="C607" s="189"/>
      <c r="D607" s="179" t="str">
        <f t="shared" si="18"/>
        <v/>
      </c>
      <c r="E607" s="189" t="s">
        <v>1031</v>
      </c>
      <c r="F607" s="189"/>
      <c r="G607" s="189"/>
      <c r="H607" s="179" t="str">
        <f t="shared" si="19"/>
        <v/>
      </c>
    </row>
    <row r="608" ht="19.5" customHeight="1" spans="1:8">
      <c r="A608" s="188" t="s">
        <v>701</v>
      </c>
      <c r="B608" s="189"/>
      <c r="C608" s="189"/>
      <c r="D608" s="179" t="str">
        <f t="shared" si="18"/>
        <v/>
      </c>
      <c r="E608" s="189" t="s">
        <v>1032</v>
      </c>
      <c r="F608" s="189">
        <f>SUM(F609,F618,F622)</f>
        <v>297</v>
      </c>
      <c r="G608" s="189">
        <f>SUM(G609,G618,G622)</f>
        <v>0</v>
      </c>
      <c r="H608" s="179">
        <f t="shared" si="19"/>
        <v>0</v>
      </c>
    </row>
    <row r="609" ht="19.5" customHeight="1" spans="1:8">
      <c r="A609" s="188" t="s">
        <v>702</v>
      </c>
      <c r="B609" s="189"/>
      <c r="C609" s="189"/>
      <c r="D609" s="179" t="str">
        <f t="shared" si="18"/>
        <v/>
      </c>
      <c r="E609" s="189" t="s">
        <v>1033</v>
      </c>
      <c r="F609" s="189">
        <f>SUM(F610:F617)</f>
        <v>297</v>
      </c>
      <c r="G609" s="189">
        <f>SUM(G610:G617)</f>
        <v>0</v>
      </c>
      <c r="H609" s="179">
        <f t="shared" si="19"/>
        <v>0</v>
      </c>
    </row>
    <row r="610" ht="19.5" hidden="1" customHeight="1" spans="1:8">
      <c r="A610" s="188" t="s">
        <v>1010</v>
      </c>
      <c r="B610" s="189"/>
      <c r="C610" s="189"/>
      <c r="D610" s="179" t="str">
        <f t="shared" si="18"/>
        <v/>
      </c>
      <c r="E610" s="189" t="s">
        <v>1034</v>
      </c>
      <c r="F610" s="189"/>
      <c r="G610" s="189"/>
      <c r="H610" s="179" t="str">
        <f t="shared" si="19"/>
        <v/>
      </c>
    </row>
    <row r="611" ht="19.5" hidden="1" customHeight="1" spans="1:8">
      <c r="A611" s="188" t="s">
        <v>1011</v>
      </c>
      <c r="B611" s="189"/>
      <c r="C611" s="189"/>
      <c r="D611" s="179" t="str">
        <f t="shared" si="18"/>
        <v/>
      </c>
      <c r="E611" s="189" t="s">
        <v>1035</v>
      </c>
      <c r="F611" s="189"/>
      <c r="G611" s="189"/>
      <c r="H611" s="179" t="str">
        <f t="shared" si="19"/>
        <v/>
      </c>
    </row>
    <row r="612" ht="19.5" customHeight="1" spans="1:8">
      <c r="A612" s="188" t="s">
        <v>1012</v>
      </c>
      <c r="B612" s="189"/>
      <c r="C612" s="189"/>
      <c r="D612" s="179" t="str">
        <f t="shared" si="18"/>
        <v/>
      </c>
      <c r="E612" s="189" t="s">
        <v>1036</v>
      </c>
      <c r="F612" s="189">
        <v>292</v>
      </c>
      <c r="G612" s="189"/>
      <c r="H612" s="179">
        <f t="shared" si="19"/>
        <v>0</v>
      </c>
    </row>
    <row r="613" ht="19.5" hidden="1" customHeight="1" spans="1:8">
      <c r="A613" s="188" t="s">
        <v>1013</v>
      </c>
      <c r="B613" s="189"/>
      <c r="C613" s="189"/>
      <c r="D613" s="179" t="str">
        <f t="shared" si="18"/>
        <v/>
      </c>
      <c r="E613" s="189" t="s">
        <v>1037</v>
      </c>
      <c r="F613" s="189"/>
      <c r="G613" s="189"/>
      <c r="H613" s="179" t="str">
        <f t="shared" si="19"/>
        <v/>
      </c>
    </row>
    <row r="614" ht="19.5" hidden="1" customHeight="1" spans="1:8">
      <c r="A614" s="188" t="s">
        <v>1014</v>
      </c>
      <c r="B614" s="189"/>
      <c r="C614" s="189"/>
      <c r="D614" s="179" t="str">
        <f t="shared" si="18"/>
        <v/>
      </c>
      <c r="E614" s="189" t="s">
        <v>1038</v>
      </c>
      <c r="F614" s="189"/>
      <c r="G614" s="189"/>
      <c r="H614" s="179" t="str">
        <f t="shared" si="19"/>
        <v/>
      </c>
    </row>
    <row r="615" ht="19.5" hidden="1" customHeight="1" spans="1:8">
      <c r="A615" s="188" t="s">
        <v>1015</v>
      </c>
      <c r="B615" s="189"/>
      <c r="C615" s="189"/>
      <c r="D615" s="179" t="str">
        <f t="shared" si="18"/>
        <v/>
      </c>
      <c r="E615" s="189" t="s">
        <v>1039</v>
      </c>
      <c r="F615" s="189"/>
      <c r="G615" s="189"/>
      <c r="H615" s="179" t="str">
        <f t="shared" si="19"/>
        <v/>
      </c>
    </row>
    <row r="616" ht="19.5" customHeight="1" spans="1:8">
      <c r="A616" s="188" t="s">
        <v>1016</v>
      </c>
      <c r="B616" s="189"/>
      <c r="C616" s="189"/>
      <c r="D616" s="179" t="str">
        <f t="shared" si="18"/>
        <v/>
      </c>
      <c r="E616" s="189" t="s">
        <v>1040</v>
      </c>
      <c r="F616" s="189">
        <v>5</v>
      </c>
      <c r="G616" s="189"/>
      <c r="H616" s="179">
        <f t="shared" si="19"/>
        <v>0</v>
      </c>
    </row>
    <row r="617" ht="19.5" hidden="1" customHeight="1" spans="1:8">
      <c r="A617" s="188" t="s">
        <v>1017</v>
      </c>
      <c r="B617" s="189"/>
      <c r="C617" s="189"/>
      <c r="D617" s="179" t="str">
        <f t="shared" si="18"/>
        <v/>
      </c>
      <c r="E617" s="189" t="s">
        <v>1041</v>
      </c>
      <c r="F617" s="189"/>
      <c r="G617" s="189"/>
      <c r="H617" s="179" t="str">
        <f t="shared" si="19"/>
        <v/>
      </c>
    </row>
    <row r="618" ht="19.5" hidden="1" customHeight="1" spans="1:8">
      <c r="A618" s="188" t="s">
        <v>1018</v>
      </c>
      <c r="B618" s="189"/>
      <c r="C618" s="189"/>
      <c r="D618" s="179" t="str">
        <f t="shared" si="18"/>
        <v/>
      </c>
      <c r="E618" s="189" t="s">
        <v>1042</v>
      </c>
      <c r="F618" s="189">
        <f>SUM(F619:F621)</f>
        <v>0</v>
      </c>
      <c r="G618" s="189">
        <f>SUM(G619:G621)</f>
        <v>0</v>
      </c>
      <c r="H618" s="179" t="str">
        <f t="shared" si="19"/>
        <v/>
      </c>
    </row>
    <row r="619" ht="19.5" hidden="1" customHeight="1" spans="1:8">
      <c r="A619" s="188" t="s">
        <v>1019</v>
      </c>
      <c r="B619" s="189">
        <f>SUM(B620:B625)+SUM(F599:F606)</f>
        <v>0</v>
      </c>
      <c r="C619" s="189">
        <f>SUM(C620:C625)+SUM(G599:G606)</f>
        <v>0</v>
      </c>
      <c r="D619" s="179" t="str">
        <f t="shared" si="18"/>
        <v/>
      </c>
      <c r="E619" s="189" t="s">
        <v>1043</v>
      </c>
      <c r="F619" s="189"/>
      <c r="G619" s="189"/>
      <c r="H619" s="179" t="str">
        <f t="shared" si="19"/>
        <v/>
      </c>
    </row>
    <row r="620" ht="19.5" hidden="1" customHeight="1" spans="1:8">
      <c r="A620" s="188" t="s">
        <v>700</v>
      </c>
      <c r="B620" s="189"/>
      <c r="C620" s="189"/>
      <c r="D620" s="179" t="str">
        <f t="shared" si="18"/>
        <v/>
      </c>
      <c r="E620" s="189" t="s">
        <v>1044</v>
      </c>
      <c r="F620" s="189"/>
      <c r="G620" s="189"/>
      <c r="H620" s="179" t="str">
        <f t="shared" si="19"/>
        <v/>
      </c>
    </row>
    <row r="621" ht="19.5" hidden="1" customHeight="1" spans="1:8">
      <c r="A621" s="188" t="s">
        <v>701</v>
      </c>
      <c r="B621" s="189"/>
      <c r="C621" s="189"/>
      <c r="D621" s="179" t="str">
        <f t="shared" si="18"/>
        <v/>
      </c>
      <c r="E621" s="189" t="s">
        <v>1045</v>
      </c>
      <c r="F621" s="189"/>
      <c r="G621" s="189"/>
      <c r="H621" s="179" t="str">
        <f t="shared" si="19"/>
        <v/>
      </c>
    </row>
    <row r="622" ht="19.5" hidden="1" customHeight="1" spans="1:8">
      <c r="A622" s="188" t="s">
        <v>702</v>
      </c>
      <c r="B622" s="189"/>
      <c r="C622" s="189"/>
      <c r="D622" s="179" t="str">
        <f t="shared" si="18"/>
        <v/>
      </c>
      <c r="E622" s="189" t="s">
        <v>1046</v>
      </c>
      <c r="F622" s="189">
        <f>SUM(F623:F625)</f>
        <v>0</v>
      </c>
      <c r="G622" s="189">
        <f>SUM(G623:G625)</f>
        <v>0</v>
      </c>
      <c r="H622" s="179" t="str">
        <f t="shared" si="19"/>
        <v/>
      </c>
    </row>
    <row r="623" ht="19.5" hidden="1" customHeight="1" spans="1:8">
      <c r="A623" s="188" t="s">
        <v>1020</v>
      </c>
      <c r="B623" s="189"/>
      <c r="C623" s="189"/>
      <c r="D623" s="179" t="str">
        <f t="shared" si="18"/>
        <v/>
      </c>
      <c r="E623" s="189" t="s">
        <v>1047</v>
      </c>
      <c r="F623" s="189"/>
      <c r="G623" s="189"/>
      <c r="H623" s="179" t="str">
        <f t="shared" si="19"/>
        <v/>
      </c>
    </row>
    <row r="624" ht="19.5" hidden="1" customHeight="1" spans="1:8">
      <c r="A624" s="188" t="s">
        <v>1021</v>
      </c>
      <c r="B624" s="189"/>
      <c r="C624" s="189"/>
      <c r="D624" s="179" t="str">
        <f t="shared" si="18"/>
        <v/>
      </c>
      <c r="E624" s="189" t="s">
        <v>1048</v>
      </c>
      <c r="F624" s="189"/>
      <c r="G624" s="189"/>
      <c r="H624" s="179" t="str">
        <f t="shared" si="19"/>
        <v/>
      </c>
    </row>
    <row r="625" ht="19.5" hidden="1" customHeight="1" spans="1:8">
      <c r="A625" s="188" t="s">
        <v>1022</v>
      </c>
      <c r="B625" s="189"/>
      <c r="C625" s="189"/>
      <c r="D625" s="179" t="str">
        <f t="shared" si="18"/>
        <v/>
      </c>
      <c r="E625" s="189" t="s">
        <v>1049</v>
      </c>
      <c r="F625" s="189"/>
      <c r="G625" s="189"/>
      <c r="H625" s="179" t="str">
        <f t="shared" si="19"/>
        <v/>
      </c>
    </row>
    <row r="626" ht="19.5" hidden="1" customHeight="1" spans="1:8">
      <c r="A626" s="188" t="s">
        <v>1050</v>
      </c>
      <c r="B626" s="189">
        <f>SUM(B627,B642,F629,F635,F641)</f>
        <v>0</v>
      </c>
      <c r="C626" s="190">
        <f>SUM(C627,C642,G629,G635,G641)</f>
        <v>0</v>
      </c>
      <c r="D626" s="179" t="str">
        <f t="shared" si="18"/>
        <v/>
      </c>
      <c r="E626" s="189" t="s">
        <v>1070</v>
      </c>
      <c r="F626" s="189"/>
      <c r="G626" s="189"/>
      <c r="H626" s="179" t="str">
        <f t="shared" si="19"/>
        <v/>
      </c>
    </row>
    <row r="627" ht="19.5" hidden="1" customHeight="1" spans="1:8">
      <c r="A627" s="188" t="s">
        <v>1051</v>
      </c>
      <c r="B627" s="189">
        <f>SUM(B628:B641)</f>
        <v>0</v>
      </c>
      <c r="C627" s="189">
        <f>SUM(C628:C641)</f>
        <v>0</v>
      </c>
      <c r="D627" s="179" t="str">
        <f t="shared" si="18"/>
        <v/>
      </c>
      <c r="E627" s="189" t="s">
        <v>720</v>
      </c>
      <c r="F627" s="189"/>
      <c r="G627" s="189"/>
      <c r="H627" s="179" t="str">
        <f t="shared" si="19"/>
        <v/>
      </c>
    </row>
    <row r="628" ht="19.5" hidden="1" customHeight="1" spans="1:8">
      <c r="A628" s="188" t="s">
        <v>700</v>
      </c>
      <c r="B628" s="189"/>
      <c r="C628" s="189"/>
      <c r="D628" s="179" t="str">
        <f t="shared" si="18"/>
        <v/>
      </c>
      <c r="E628" s="189" t="s">
        <v>1071</v>
      </c>
      <c r="F628" s="189"/>
      <c r="G628" s="189"/>
      <c r="H628" s="179" t="str">
        <f t="shared" si="19"/>
        <v/>
      </c>
    </row>
    <row r="629" ht="19.5" hidden="1" customHeight="1" spans="1:8">
      <c r="A629" s="188" t="s">
        <v>701</v>
      </c>
      <c r="B629" s="189"/>
      <c r="C629" s="189"/>
      <c r="D629" s="179" t="str">
        <f t="shared" si="18"/>
        <v/>
      </c>
      <c r="E629" s="189" t="s">
        <v>1072</v>
      </c>
      <c r="F629" s="189">
        <f>SUM(F630:F634)</f>
        <v>0</v>
      </c>
      <c r="G629" s="189">
        <f>SUM(G630:G634)</f>
        <v>0</v>
      </c>
      <c r="H629" s="179" t="str">
        <f t="shared" si="19"/>
        <v/>
      </c>
    </row>
    <row r="630" ht="19.5" hidden="1" customHeight="1" spans="1:8">
      <c r="A630" s="188" t="s">
        <v>702</v>
      </c>
      <c r="B630" s="189"/>
      <c r="C630" s="189"/>
      <c r="D630" s="179" t="str">
        <f t="shared" si="18"/>
        <v/>
      </c>
      <c r="E630" s="189" t="s">
        <v>1073</v>
      </c>
      <c r="F630" s="189"/>
      <c r="G630" s="189"/>
      <c r="H630" s="179" t="str">
        <f t="shared" si="19"/>
        <v/>
      </c>
    </row>
    <row r="631" ht="19.5" hidden="1" customHeight="1" spans="1:8">
      <c r="A631" s="188" t="s">
        <v>1052</v>
      </c>
      <c r="B631" s="189"/>
      <c r="C631" s="189"/>
      <c r="D631" s="179" t="str">
        <f t="shared" si="18"/>
        <v/>
      </c>
      <c r="E631" s="189" t="s">
        <v>1154</v>
      </c>
      <c r="F631" s="189"/>
      <c r="G631" s="189"/>
      <c r="H631" s="179" t="str">
        <f t="shared" si="19"/>
        <v/>
      </c>
    </row>
    <row r="632" ht="19.5" hidden="1" customHeight="1" spans="1:8">
      <c r="A632" s="188" t="s">
        <v>1053</v>
      </c>
      <c r="B632" s="189"/>
      <c r="C632" s="189"/>
      <c r="D632" s="179" t="str">
        <f t="shared" si="18"/>
        <v/>
      </c>
      <c r="E632" s="189" t="s">
        <v>1074</v>
      </c>
      <c r="F632" s="189"/>
      <c r="G632" s="189"/>
      <c r="H632" s="179" t="str">
        <f t="shared" si="19"/>
        <v/>
      </c>
    </row>
    <row r="633" ht="19.5" hidden="1" customHeight="1" spans="1:8">
      <c r="A633" s="188" t="s">
        <v>1054</v>
      </c>
      <c r="B633" s="189"/>
      <c r="C633" s="189"/>
      <c r="D633" s="179" t="str">
        <f t="shared" si="18"/>
        <v/>
      </c>
      <c r="E633" s="189" t="s">
        <v>1075</v>
      </c>
      <c r="F633" s="189"/>
      <c r="G633" s="189"/>
      <c r="H633" s="179" t="str">
        <f t="shared" si="19"/>
        <v/>
      </c>
    </row>
    <row r="634" ht="19.5" hidden="1" customHeight="1" spans="1:8">
      <c r="A634" s="188" t="s">
        <v>1055</v>
      </c>
      <c r="B634" s="189"/>
      <c r="C634" s="189"/>
      <c r="D634" s="179" t="str">
        <f t="shared" si="18"/>
        <v/>
      </c>
      <c r="E634" s="189" t="s">
        <v>1076</v>
      </c>
      <c r="F634" s="189"/>
      <c r="G634" s="189"/>
      <c r="H634" s="179" t="str">
        <f t="shared" si="19"/>
        <v/>
      </c>
    </row>
    <row r="635" ht="19.5" hidden="1" customHeight="1" spans="1:8">
      <c r="A635" s="188" t="s">
        <v>1056</v>
      </c>
      <c r="B635" s="189"/>
      <c r="C635" s="189"/>
      <c r="D635" s="179" t="str">
        <f t="shared" si="18"/>
        <v/>
      </c>
      <c r="E635" s="189" t="s">
        <v>1077</v>
      </c>
      <c r="F635" s="189">
        <f>SUM(F636:F640)</f>
        <v>0</v>
      </c>
      <c r="G635" s="190">
        <f>SUM(G636:G640)</f>
        <v>0</v>
      </c>
      <c r="H635" s="179" t="str">
        <f t="shared" si="19"/>
        <v/>
      </c>
    </row>
    <row r="636" ht="19.5" hidden="1" customHeight="1" spans="1:8">
      <c r="A636" s="188" t="s">
        <v>1057</v>
      </c>
      <c r="B636" s="189"/>
      <c r="C636" s="189"/>
      <c r="D636" s="179" t="str">
        <f t="shared" si="18"/>
        <v/>
      </c>
      <c r="E636" s="189" t="s">
        <v>1155</v>
      </c>
      <c r="F636" s="189"/>
      <c r="G636" s="190"/>
      <c r="H636" s="179" t="str">
        <f t="shared" si="19"/>
        <v/>
      </c>
    </row>
    <row r="637" ht="19.5" hidden="1" customHeight="1" spans="1:8">
      <c r="A637" s="188" t="s">
        <v>1058</v>
      </c>
      <c r="B637" s="189"/>
      <c r="C637" s="189"/>
      <c r="D637" s="179" t="str">
        <f t="shared" si="18"/>
        <v/>
      </c>
      <c r="E637" s="189" t="s">
        <v>1079</v>
      </c>
      <c r="F637" s="189"/>
      <c r="G637" s="190"/>
      <c r="H637" s="179" t="str">
        <f t="shared" si="19"/>
        <v/>
      </c>
    </row>
    <row r="638" ht="19.5" hidden="1" customHeight="1" spans="1:8">
      <c r="A638" s="188" t="s">
        <v>1059</v>
      </c>
      <c r="B638" s="189"/>
      <c r="C638" s="189"/>
      <c r="D638" s="179" t="str">
        <f t="shared" si="18"/>
        <v/>
      </c>
      <c r="E638" s="189" t="s">
        <v>1080</v>
      </c>
      <c r="F638" s="189"/>
      <c r="G638" s="190"/>
      <c r="H638" s="179" t="str">
        <f t="shared" si="19"/>
        <v/>
      </c>
    </row>
    <row r="639" ht="19.5" hidden="1" customHeight="1" spans="1:8">
      <c r="A639" s="188" t="s">
        <v>1060</v>
      </c>
      <c r="B639" s="189"/>
      <c r="C639" s="189"/>
      <c r="D639" s="179" t="str">
        <f t="shared" si="18"/>
        <v/>
      </c>
      <c r="E639" s="189" t="s">
        <v>1081</v>
      </c>
      <c r="F639" s="189"/>
      <c r="G639" s="190"/>
      <c r="H639" s="179" t="str">
        <f t="shared" si="19"/>
        <v/>
      </c>
    </row>
    <row r="640" ht="19.5" hidden="1" customHeight="1" spans="1:8">
      <c r="A640" s="188" t="s">
        <v>720</v>
      </c>
      <c r="B640" s="189"/>
      <c r="C640" s="189"/>
      <c r="D640" s="179" t="str">
        <f t="shared" si="18"/>
        <v/>
      </c>
      <c r="E640" s="189" t="s">
        <v>1082</v>
      </c>
      <c r="F640" s="189"/>
      <c r="G640" s="190"/>
      <c r="H640" s="179" t="str">
        <f t="shared" si="19"/>
        <v/>
      </c>
    </row>
    <row r="641" ht="19.5" hidden="1" customHeight="1" spans="1:8">
      <c r="A641" s="188" t="s">
        <v>1061</v>
      </c>
      <c r="B641" s="189"/>
      <c r="C641" s="189"/>
      <c r="D641" s="179" t="str">
        <f t="shared" si="18"/>
        <v/>
      </c>
      <c r="E641" s="189" t="s">
        <v>1083</v>
      </c>
      <c r="F641" s="189">
        <f>SUM(F642:F652)</f>
        <v>0</v>
      </c>
      <c r="G641" s="189">
        <f>SUM(G642:G652)</f>
        <v>0</v>
      </c>
      <c r="H641" s="179" t="str">
        <f t="shared" si="19"/>
        <v/>
      </c>
    </row>
    <row r="642" ht="19.5" hidden="1" customHeight="1" spans="1:8">
      <c r="A642" s="188" t="s">
        <v>1062</v>
      </c>
      <c r="B642" s="189">
        <f>SUM(B643:B652)+SUM(F626:F628)</f>
        <v>0</v>
      </c>
      <c r="C642" s="189">
        <f>SUM(C643:C652)+SUM(G626:G628)</f>
        <v>0</v>
      </c>
      <c r="D642" s="179" t="str">
        <f t="shared" si="18"/>
        <v/>
      </c>
      <c r="E642" s="189" t="s">
        <v>1084</v>
      </c>
      <c r="F642" s="189"/>
      <c r="G642" s="189"/>
      <c r="H642" s="179" t="str">
        <f t="shared" si="19"/>
        <v/>
      </c>
    </row>
    <row r="643" ht="19.5" hidden="1" customHeight="1" spans="1:8">
      <c r="A643" s="188" t="s">
        <v>700</v>
      </c>
      <c r="B643" s="189"/>
      <c r="C643" s="189"/>
      <c r="D643" s="179" t="str">
        <f t="shared" si="18"/>
        <v/>
      </c>
      <c r="E643" s="189" t="s">
        <v>1085</v>
      </c>
      <c r="F643" s="189"/>
      <c r="G643" s="189"/>
      <c r="H643" s="179" t="str">
        <f t="shared" si="19"/>
        <v/>
      </c>
    </row>
    <row r="644" ht="19.5" hidden="1" customHeight="1" spans="1:8">
      <c r="A644" s="188" t="s">
        <v>701</v>
      </c>
      <c r="B644" s="189"/>
      <c r="C644" s="189"/>
      <c r="D644" s="179" t="str">
        <f t="shared" si="18"/>
        <v/>
      </c>
      <c r="E644" s="189" t="s">
        <v>1086</v>
      </c>
      <c r="F644" s="189"/>
      <c r="G644" s="189"/>
      <c r="H644" s="179" t="str">
        <f t="shared" si="19"/>
        <v/>
      </c>
    </row>
    <row r="645" ht="19.5" hidden="1" customHeight="1" spans="1:8">
      <c r="A645" s="188" t="s">
        <v>702</v>
      </c>
      <c r="B645" s="189"/>
      <c r="C645" s="189"/>
      <c r="D645" s="179" t="str">
        <f t="shared" ref="D645:D678" si="20">IF(B645=0,"",ROUND(C645/B645*100,1))</f>
        <v/>
      </c>
      <c r="E645" s="189" t="s">
        <v>1087</v>
      </c>
      <c r="F645" s="189"/>
      <c r="G645" s="189"/>
      <c r="H645" s="179" t="str">
        <f t="shared" ref="H645:H678" si="21">IF(F645=0,"",ROUND(G645/F645*100,1))</f>
        <v/>
      </c>
    </row>
    <row r="646" ht="19.5" hidden="1" customHeight="1" spans="1:8">
      <c r="A646" s="188" t="s">
        <v>1063</v>
      </c>
      <c r="B646" s="189"/>
      <c r="C646" s="189"/>
      <c r="D646" s="179" t="str">
        <f t="shared" si="20"/>
        <v/>
      </c>
      <c r="E646" s="189" t="s">
        <v>1088</v>
      </c>
      <c r="F646" s="189"/>
      <c r="G646" s="189"/>
      <c r="H646" s="179" t="str">
        <f t="shared" si="21"/>
        <v/>
      </c>
    </row>
    <row r="647" ht="19.5" hidden="1" customHeight="1" spans="1:8">
      <c r="A647" s="188" t="s">
        <v>1064</v>
      </c>
      <c r="B647" s="189"/>
      <c r="C647" s="189"/>
      <c r="D647" s="179" t="str">
        <f t="shared" si="20"/>
        <v/>
      </c>
      <c r="E647" s="189" t="s">
        <v>1089</v>
      </c>
      <c r="F647" s="189"/>
      <c r="G647" s="189"/>
      <c r="H647" s="179" t="str">
        <f t="shared" si="21"/>
        <v/>
      </c>
    </row>
    <row r="648" ht="19.5" hidden="1" customHeight="1" spans="1:8">
      <c r="A648" s="188" t="s">
        <v>1065</v>
      </c>
      <c r="B648" s="189"/>
      <c r="C648" s="189"/>
      <c r="D648" s="179" t="str">
        <f t="shared" si="20"/>
        <v/>
      </c>
      <c r="E648" s="189" t="s">
        <v>1090</v>
      </c>
      <c r="F648" s="189"/>
      <c r="G648" s="189"/>
      <c r="H648" s="179" t="str">
        <f t="shared" si="21"/>
        <v/>
      </c>
    </row>
    <row r="649" ht="19.5" hidden="1" customHeight="1" spans="1:8">
      <c r="A649" s="188" t="s">
        <v>1066</v>
      </c>
      <c r="B649" s="189"/>
      <c r="C649" s="189"/>
      <c r="D649" s="179" t="str">
        <f t="shared" si="20"/>
        <v/>
      </c>
      <c r="E649" s="189" t="s">
        <v>1091</v>
      </c>
      <c r="F649" s="189"/>
      <c r="G649" s="189"/>
      <c r="H649" s="179" t="str">
        <f t="shared" si="21"/>
        <v/>
      </c>
    </row>
    <row r="650" ht="19.5" hidden="1" customHeight="1" spans="1:8">
      <c r="A650" s="188" t="s">
        <v>1067</v>
      </c>
      <c r="B650" s="189"/>
      <c r="C650" s="189"/>
      <c r="D650" s="179" t="str">
        <f t="shared" si="20"/>
        <v/>
      </c>
      <c r="E650" s="189" t="s">
        <v>1092</v>
      </c>
      <c r="F650" s="189"/>
      <c r="G650" s="189"/>
      <c r="H650" s="179" t="str">
        <f t="shared" si="21"/>
        <v/>
      </c>
    </row>
    <row r="651" ht="19.5" hidden="1" customHeight="1" spans="1:8">
      <c r="A651" s="188" t="s">
        <v>1068</v>
      </c>
      <c r="B651" s="189"/>
      <c r="C651" s="189"/>
      <c r="D651" s="179" t="str">
        <f t="shared" si="20"/>
        <v/>
      </c>
      <c r="E651" s="189" t="s">
        <v>1093</v>
      </c>
      <c r="F651" s="189"/>
      <c r="G651" s="189"/>
      <c r="H651" s="179" t="str">
        <f t="shared" si="21"/>
        <v/>
      </c>
    </row>
    <row r="652" ht="19.5" hidden="1" customHeight="1" spans="1:8">
      <c r="A652" s="188" t="s">
        <v>1069</v>
      </c>
      <c r="B652" s="189"/>
      <c r="C652" s="189"/>
      <c r="D652" s="179" t="str">
        <f t="shared" si="20"/>
        <v/>
      </c>
      <c r="E652" s="189" t="s">
        <v>1094</v>
      </c>
      <c r="F652" s="189"/>
      <c r="G652" s="189"/>
      <c r="H652" s="179" t="str">
        <f t="shared" si="21"/>
        <v/>
      </c>
    </row>
    <row r="653" ht="19.5" customHeight="1" spans="1:8">
      <c r="A653" s="188" t="s">
        <v>1095</v>
      </c>
      <c r="B653" s="189"/>
      <c r="C653" s="189">
        <v>1000</v>
      </c>
      <c r="D653" s="179" t="str">
        <f t="shared" si="20"/>
        <v/>
      </c>
      <c r="E653" s="189"/>
      <c r="F653" s="189"/>
      <c r="G653" s="189"/>
      <c r="H653" s="179" t="str">
        <f t="shared" si="21"/>
        <v/>
      </c>
    </row>
    <row r="654" ht="19.5" customHeight="1" spans="1:8">
      <c r="A654" s="188" t="s">
        <v>1096</v>
      </c>
      <c r="B654" s="189">
        <f>B655</f>
        <v>69</v>
      </c>
      <c r="C654" s="189">
        <f>C655</f>
        <v>1460</v>
      </c>
      <c r="D654" s="179">
        <f t="shared" si="20"/>
        <v>2115.9</v>
      </c>
      <c r="E654" s="189"/>
      <c r="F654" s="189"/>
      <c r="G654" s="189"/>
      <c r="H654" s="179" t="str">
        <f t="shared" si="21"/>
        <v/>
      </c>
    </row>
    <row r="655" ht="27" customHeight="1" spans="1:8">
      <c r="A655" s="188" t="s">
        <v>1097</v>
      </c>
      <c r="B655" s="189">
        <f>SUM(B656:B659)</f>
        <v>69</v>
      </c>
      <c r="C655" s="189">
        <f>SUM(C656:C659)</f>
        <v>1460</v>
      </c>
      <c r="D655" s="179">
        <f t="shared" si="20"/>
        <v>2115.9</v>
      </c>
      <c r="E655" s="189"/>
      <c r="F655" s="189"/>
      <c r="G655" s="189"/>
      <c r="H655" s="179" t="str">
        <f t="shared" si="21"/>
        <v/>
      </c>
    </row>
    <row r="656" ht="29.25" customHeight="1" spans="1:8">
      <c r="A656" s="188" t="s">
        <v>1098</v>
      </c>
      <c r="B656" s="189">
        <v>69</v>
      </c>
      <c r="C656" s="189">
        <v>1460</v>
      </c>
      <c r="D656" s="179">
        <f t="shared" si="20"/>
        <v>2115.9</v>
      </c>
      <c r="E656" s="189"/>
      <c r="F656" s="189"/>
      <c r="G656" s="189"/>
      <c r="H656" s="179" t="str">
        <f t="shared" si="21"/>
        <v/>
      </c>
    </row>
    <row r="657" ht="27.75" hidden="1" customHeight="1" spans="1:8">
      <c r="A657" s="188" t="s">
        <v>1099</v>
      </c>
      <c r="B657" s="189"/>
      <c r="C657" s="189"/>
      <c r="D657" s="179" t="str">
        <f t="shared" si="20"/>
        <v/>
      </c>
      <c r="E657" s="189"/>
      <c r="F657" s="189"/>
      <c r="G657" s="189"/>
      <c r="H657" s="179" t="str">
        <f t="shared" si="21"/>
        <v/>
      </c>
    </row>
    <row r="658" ht="28.5" hidden="1" customHeight="1" spans="1:8">
      <c r="A658" s="188" t="s">
        <v>1100</v>
      </c>
      <c r="B658" s="189"/>
      <c r="C658" s="189"/>
      <c r="D658" s="179" t="str">
        <f t="shared" si="20"/>
        <v/>
      </c>
      <c r="E658" s="189"/>
      <c r="F658" s="189"/>
      <c r="G658" s="189"/>
      <c r="H658" s="179" t="str">
        <f t="shared" si="21"/>
        <v/>
      </c>
    </row>
    <row r="659" ht="34.5" hidden="1" customHeight="1" spans="1:8">
      <c r="A659" s="188" t="s">
        <v>1101</v>
      </c>
      <c r="B659" s="189"/>
      <c r="C659" s="189"/>
      <c r="D659" s="179" t="str">
        <f t="shared" si="20"/>
        <v/>
      </c>
      <c r="E659" s="189"/>
      <c r="F659" s="189"/>
      <c r="G659" s="189"/>
      <c r="H659" s="179" t="str">
        <f t="shared" si="21"/>
        <v/>
      </c>
    </row>
    <row r="660" ht="19.5" customHeight="1" spans="1:8">
      <c r="A660" s="188" t="s">
        <v>1156</v>
      </c>
      <c r="B660" s="189">
        <f>SUM(B661:B662)</f>
        <v>97</v>
      </c>
      <c r="C660" s="190">
        <f>SUM(C661:C662)</f>
        <v>4500</v>
      </c>
      <c r="D660" s="179">
        <f t="shared" si="20"/>
        <v>4639.2</v>
      </c>
      <c r="E660" s="189"/>
      <c r="F660" s="189"/>
      <c r="G660" s="189"/>
      <c r="H660" s="179" t="str">
        <f t="shared" si="21"/>
        <v/>
      </c>
    </row>
    <row r="661" ht="19.5" customHeight="1" spans="1:8">
      <c r="A661" s="188" t="s">
        <v>1105</v>
      </c>
      <c r="B661" s="189"/>
      <c r="C661" s="189"/>
      <c r="D661" s="179" t="str">
        <f t="shared" si="20"/>
        <v/>
      </c>
      <c r="E661" s="189"/>
      <c r="F661" s="189"/>
      <c r="G661" s="189"/>
      <c r="H661" s="179" t="str">
        <f t="shared" si="21"/>
        <v/>
      </c>
    </row>
    <row r="662" ht="19.5" customHeight="1" spans="1:8">
      <c r="A662" s="188" t="s">
        <v>1106</v>
      </c>
      <c r="B662" s="189">
        <v>97</v>
      </c>
      <c r="C662" s="190">
        <v>4500</v>
      </c>
      <c r="D662" s="179">
        <f t="shared" si="20"/>
        <v>4639.2</v>
      </c>
      <c r="E662" s="189"/>
      <c r="F662" s="189"/>
      <c r="G662" s="189"/>
      <c r="H662" s="179" t="str">
        <f t="shared" si="21"/>
        <v/>
      </c>
    </row>
    <row r="663" ht="19.5" hidden="1" customHeight="1" spans="1:8">
      <c r="A663" s="188"/>
      <c r="B663" s="189"/>
      <c r="C663" s="189"/>
      <c r="D663" s="179" t="str">
        <f t="shared" si="20"/>
        <v/>
      </c>
      <c r="E663" s="189"/>
      <c r="F663" s="189"/>
      <c r="G663" s="189"/>
      <c r="H663" s="179" t="str">
        <f t="shared" si="21"/>
        <v/>
      </c>
    </row>
    <row r="664" ht="19.5" hidden="1" customHeight="1" spans="1:8">
      <c r="A664" s="188"/>
      <c r="B664" s="189"/>
      <c r="C664" s="189"/>
      <c r="D664" s="179" t="str">
        <f t="shared" si="20"/>
        <v/>
      </c>
      <c r="E664" s="189"/>
      <c r="F664" s="189"/>
      <c r="G664" s="189"/>
      <c r="H664" s="179" t="str">
        <f t="shared" si="21"/>
        <v/>
      </c>
    </row>
    <row r="665" ht="19.5" hidden="1" customHeight="1" spans="1:8">
      <c r="A665" s="188"/>
      <c r="B665" s="189"/>
      <c r="C665" s="189"/>
      <c r="D665" s="179" t="str">
        <f t="shared" si="20"/>
        <v/>
      </c>
      <c r="E665" s="189"/>
      <c r="F665" s="189"/>
      <c r="G665" s="189"/>
      <c r="H665" s="179" t="str">
        <f t="shared" si="21"/>
        <v/>
      </c>
    </row>
    <row r="666" ht="19.5" hidden="1" customHeight="1" spans="1:8">
      <c r="A666" s="188"/>
      <c r="B666" s="189"/>
      <c r="C666" s="189"/>
      <c r="D666" s="179" t="str">
        <f t="shared" si="20"/>
        <v/>
      </c>
      <c r="E666" s="189"/>
      <c r="F666" s="189"/>
      <c r="G666" s="189"/>
      <c r="H666" s="179" t="str">
        <f t="shared" si="21"/>
        <v/>
      </c>
    </row>
    <row r="667" ht="19.5" hidden="1" customHeight="1" spans="1:8">
      <c r="A667" s="188"/>
      <c r="B667" s="189"/>
      <c r="C667" s="189"/>
      <c r="D667" s="179" t="str">
        <f t="shared" si="20"/>
        <v/>
      </c>
      <c r="E667" s="189"/>
      <c r="F667" s="189"/>
      <c r="G667" s="189"/>
      <c r="H667" s="179" t="str">
        <f t="shared" si="21"/>
        <v/>
      </c>
    </row>
    <row r="668" ht="19.5" hidden="1" customHeight="1" spans="1:8">
      <c r="A668" s="188"/>
      <c r="B668" s="189"/>
      <c r="C668" s="189"/>
      <c r="D668" s="179" t="str">
        <f t="shared" si="20"/>
        <v/>
      </c>
      <c r="E668" s="189"/>
      <c r="F668" s="189"/>
      <c r="G668" s="189"/>
      <c r="H668" s="179" t="str">
        <f t="shared" si="21"/>
        <v/>
      </c>
    </row>
    <row r="669" ht="19.5" hidden="1" customHeight="1" spans="1:8">
      <c r="A669" s="188"/>
      <c r="B669" s="189"/>
      <c r="C669" s="189"/>
      <c r="D669" s="179" t="str">
        <f t="shared" si="20"/>
        <v/>
      </c>
      <c r="E669" s="189"/>
      <c r="F669" s="189"/>
      <c r="G669" s="189"/>
      <c r="H669" s="179" t="str">
        <f t="shared" si="21"/>
        <v/>
      </c>
    </row>
    <row r="670" ht="19.5" hidden="1" customHeight="1" spans="1:8">
      <c r="A670" s="188"/>
      <c r="B670" s="189"/>
      <c r="C670" s="189"/>
      <c r="D670" s="179" t="str">
        <f t="shared" si="20"/>
        <v/>
      </c>
      <c r="E670" s="189"/>
      <c r="F670" s="189"/>
      <c r="G670" s="189"/>
      <c r="H670" s="179" t="str">
        <f t="shared" si="21"/>
        <v/>
      </c>
    </row>
    <row r="671" ht="19.5" hidden="1" customHeight="1" spans="1:8">
      <c r="A671" s="188"/>
      <c r="B671" s="189"/>
      <c r="C671" s="189"/>
      <c r="D671" s="179" t="str">
        <f t="shared" si="20"/>
        <v/>
      </c>
      <c r="E671" s="189"/>
      <c r="F671" s="189"/>
      <c r="G671" s="189"/>
      <c r="H671" s="179" t="str">
        <f t="shared" si="21"/>
        <v/>
      </c>
    </row>
    <row r="672" ht="19.5" hidden="1" customHeight="1" spans="1:8">
      <c r="A672" s="188"/>
      <c r="B672" s="189"/>
      <c r="C672" s="189"/>
      <c r="D672" s="179" t="str">
        <f t="shared" si="20"/>
        <v/>
      </c>
      <c r="E672" s="189"/>
      <c r="F672" s="189"/>
      <c r="G672" s="189"/>
      <c r="H672" s="179" t="str">
        <f t="shared" si="21"/>
        <v/>
      </c>
    </row>
    <row r="673" ht="19.5" hidden="1" customHeight="1" spans="1:8">
      <c r="A673" s="188"/>
      <c r="B673" s="189"/>
      <c r="C673" s="189"/>
      <c r="D673" s="179" t="str">
        <f t="shared" si="20"/>
        <v/>
      </c>
      <c r="E673" s="189"/>
      <c r="F673" s="189"/>
      <c r="G673" s="189"/>
      <c r="H673" s="179" t="str">
        <f t="shared" si="21"/>
        <v/>
      </c>
    </row>
    <row r="674" ht="19.5" hidden="1" customHeight="1" spans="1:8">
      <c r="A674" s="188"/>
      <c r="B674" s="189"/>
      <c r="C674" s="189"/>
      <c r="D674" s="179" t="str">
        <f t="shared" si="20"/>
        <v/>
      </c>
      <c r="E674" s="189"/>
      <c r="F674" s="189"/>
      <c r="G674" s="189"/>
      <c r="H674" s="179" t="str">
        <f t="shared" si="21"/>
        <v/>
      </c>
    </row>
    <row r="675" ht="19.5" hidden="1" customHeight="1" spans="1:8">
      <c r="A675" s="188"/>
      <c r="B675" s="189"/>
      <c r="C675" s="189"/>
      <c r="D675" s="179" t="str">
        <f t="shared" si="20"/>
        <v/>
      </c>
      <c r="E675" s="189"/>
      <c r="F675" s="189"/>
      <c r="G675" s="189"/>
      <c r="H675" s="179" t="str">
        <f t="shared" si="21"/>
        <v/>
      </c>
    </row>
    <row r="676" ht="19.5" hidden="1" customHeight="1" spans="1:8">
      <c r="A676" s="188"/>
      <c r="B676" s="189"/>
      <c r="C676" s="189"/>
      <c r="D676" s="179" t="str">
        <f t="shared" si="20"/>
        <v/>
      </c>
      <c r="E676" s="189"/>
      <c r="F676" s="189"/>
      <c r="G676" s="189"/>
      <c r="H676" s="179" t="str">
        <f t="shared" si="21"/>
        <v/>
      </c>
    </row>
    <row r="677" ht="19.5" hidden="1" customHeight="1" spans="1:8">
      <c r="A677" s="188"/>
      <c r="B677" s="189"/>
      <c r="C677" s="189"/>
      <c r="D677" s="179" t="str">
        <f t="shared" si="20"/>
        <v/>
      </c>
      <c r="E677" s="189"/>
      <c r="F677" s="189"/>
      <c r="G677" s="189"/>
      <c r="H677" s="179" t="str">
        <f t="shared" si="21"/>
        <v/>
      </c>
    </row>
    <row r="678" ht="19.5" customHeight="1" spans="1:8">
      <c r="A678" s="174" t="s">
        <v>1107</v>
      </c>
      <c r="B678" s="191">
        <f>SUM(B5,F123,F126,F137,B202,B229,B258,B280,B337,B374,F393,B413,F465,F509,B556,F556,F571,B581,F608,B626,B653,B654,B660)</f>
        <v>51987</v>
      </c>
      <c r="C678" s="191">
        <f>SUM(C5,G123,G126,G137,C202,C229,C258,C280,C337,C374,G393,C413,G465,G509,C556,G556,G571,C581,G608,C626,C653,C654,C660)</f>
        <v>60735</v>
      </c>
      <c r="D678" s="179">
        <f t="shared" si="20"/>
        <v>116.8</v>
      </c>
      <c r="E678" s="189"/>
      <c r="F678" s="189"/>
      <c r="G678" s="189"/>
      <c r="H678" s="179" t="str">
        <f t="shared" si="21"/>
        <v/>
      </c>
    </row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</sheetData>
  <mergeCells count="1">
    <mergeCell ref="A2:H2"/>
  </mergeCells>
  <pageMargins left="0.707638888888889" right="0.707638888888889" top="0.747916666666667" bottom="0.747916666666667" header="0.313888888888889" footer="0.313888888888889"/>
  <pageSetup paperSize="9" scale="85" orientation="landscape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workbookViewId="0">
      <selection activeCell="A2" sqref="A2"/>
    </sheetView>
  </sheetViews>
  <sheetFormatPr defaultColWidth="9" defaultRowHeight="14.25" outlineLevelCol="2"/>
  <cols>
    <col min="1" max="1" width="13.25" customWidth="1"/>
    <col min="2" max="2" width="43" customWidth="1"/>
    <col min="3" max="3" width="20.5" customWidth="1"/>
    <col min="257" max="257" width="13.25" customWidth="1"/>
    <col min="258" max="258" width="43" customWidth="1"/>
    <col min="259" max="259" width="20.5" customWidth="1"/>
    <col min="513" max="513" width="13.25" customWidth="1"/>
    <col min="514" max="514" width="43" customWidth="1"/>
    <col min="515" max="515" width="20.5" customWidth="1"/>
    <col min="769" max="769" width="13.25" customWidth="1"/>
    <col min="770" max="770" width="43" customWidth="1"/>
    <col min="771" max="771" width="20.5" customWidth="1"/>
    <col min="1025" max="1025" width="13.25" customWidth="1"/>
    <col min="1026" max="1026" width="43" customWidth="1"/>
    <col min="1027" max="1027" width="20.5" customWidth="1"/>
    <col min="1281" max="1281" width="13.25" customWidth="1"/>
    <col min="1282" max="1282" width="43" customWidth="1"/>
    <col min="1283" max="1283" width="20.5" customWidth="1"/>
    <col min="1537" max="1537" width="13.25" customWidth="1"/>
    <col min="1538" max="1538" width="43" customWidth="1"/>
    <col min="1539" max="1539" width="20.5" customWidth="1"/>
    <col min="1793" max="1793" width="13.25" customWidth="1"/>
    <col min="1794" max="1794" width="43" customWidth="1"/>
    <col min="1795" max="1795" width="20.5" customWidth="1"/>
    <col min="2049" max="2049" width="13.25" customWidth="1"/>
    <col min="2050" max="2050" width="43" customWidth="1"/>
    <col min="2051" max="2051" width="20.5" customWidth="1"/>
    <col min="2305" max="2305" width="13.25" customWidth="1"/>
    <col min="2306" max="2306" width="43" customWidth="1"/>
    <col min="2307" max="2307" width="20.5" customWidth="1"/>
    <col min="2561" max="2561" width="13.25" customWidth="1"/>
    <col min="2562" max="2562" width="43" customWidth="1"/>
    <col min="2563" max="2563" width="20.5" customWidth="1"/>
    <col min="2817" max="2817" width="13.25" customWidth="1"/>
    <col min="2818" max="2818" width="43" customWidth="1"/>
    <col min="2819" max="2819" width="20.5" customWidth="1"/>
    <col min="3073" max="3073" width="13.25" customWidth="1"/>
    <col min="3074" max="3074" width="43" customWidth="1"/>
    <col min="3075" max="3075" width="20.5" customWidth="1"/>
    <col min="3329" max="3329" width="13.25" customWidth="1"/>
    <col min="3330" max="3330" width="43" customWidth="1"/>
    <col min="3331" max="3331" width="20.5" customWidth="1"/>
    <col min="3585" max="3585" width="13.25" customWidth="1"/>
    <col min="3586" max="3586" width="43" customWidth="1"/>
    <col min="3587" max="3587" width="20.5" customWidth="1"/>
    <col min="3841" max="3841" width="13.25" customWidth="1"/>
    <col min="3842" max="3842" width="43" customWidth="1"/>
    <col min="3843" max="3843" width="20.5" customWidth="1"/>
    <col min="4097" max="4097" width="13.25" customWidth="1"/>
    <col min="4098" max="4098" width="43" customWidth="1"/>
    <col min="4099" max="4099" width="20.5" customWidth="1"/>
    <col min="4353" max="4353" width="13.25" customWidth="1"/>
    <col min="4354" max="4354" width="43" customWidth="1"/>
    <col min="4355" max="4355" width="20.5" customWidth="1"/>
    <col min="4609" max="4609" width="13.25" customWidth="1"/>
    <col min="4610" max="4610" width="43" customWidth="1"/>
    <col min="4611" max="4611" width="20.5" customWidth="1"/>
    <col min="4865" max="4865" width="13.25" customWidth="1"/>
    <col min="4866" max="4866" width="43" customWidth="1"/>
    <col min="4867" max="4867" width="20.5" customWidth="1"/>
    <col min="5121" max="5121" width="13.25" customWidth="1"/>
    <col min="5122" max="5122" width="43" customWidth="1"/>
    <col min="5123" max="5123" width="20.5" customWidth="1"/>
    <col min="5377" max="5377" width="13.25" customWidth="1"/>
    <col min="5378" max="5378" width="43" customWidth="1"/>
    <col min="5379" max="5379" width="20.5" customWidth="1"/>
    <col min="5633" max="5633" width="13.25" customWidth="1"/>
    <col min="5634" max="5634" width="43" customWidth="1"/>
    <col min="5635" max="5635" width="20.5" customWidth="1"/>
    <col min="5889" max="5889" width="13.25" customWidth="1"/>
    <col min="5890" max="5890" width="43" customWidth="1"/>
    <col min="5891" max="5891" width="20.5" customWidth="1"/>
    <col min="6145" max="6145" width="13.25" customWidth="1"/>
    <col min="6146" max="6146" width="43" customWidth="1"/>
    <col min="6147" max="6147" width="20.5" customWidth="1"/>
    <col min="6401" max="6401" width="13.25" customWidth="1"/>
    <col min="6402" max="6402" width="43" customWidth="1"/>
    <col min="6403" max="6403" width="20.5" customWidth="1"/>
    <col min="6657" max="6657" width="13.25" customWidth="1"/>
    <col min="6658" max="6658" width="43" customWidth="1"/>
    <col min="6659" max="6659" width="20.5" customWidth="1"/>
    <col min="6913" max="6913" width="13.25" customWidth="1"/>
    <col min="6914" max="6914" width="43" customWidth="1"/>
    <col min="6915" max="6915" width="20.5" customWidth="1"/>
    <col min="7169" max="7169" width="13.25" customWidth="1"/>
    <col min="7170" max="7170" width="43" customWidth="1"/>
    <col min="7171" max="7171" width="20.5" customWidth="1"/>
    <col min="7425" max="7425" width="13.25" customWidth="1"/>
    <col min="7426" max="7426" width="43" customWidth="1"/>
    <col min="7427" max="7427" width="20.5" customWidth="1"/>
    <col min="7681" max="7681" width="13.25" customWidth="1"/>
    <col min="7682" max="7682" width="43" customWidth="1"/>
    <col min="7683" max="7683" width="20.5" customWidth="1"/>
    <col min="7937" max="7937" width="13.25" customWidth="1"/>
    <col min="7938" max="7938" width="43" customWidth="1"/>
    <col min="7939" max="7939" width="20.5" customWidth="1"/>
    <col min="8193" max="8193" width="13.25" customWidth="1"/>
    <col min="8194" max="8194" width="43" customWidth="1"/>
    <col min="8195" max="8195" width="20.5" customWidth="1"/>
    <col min="8449" max="8449" width="13.25" customWidth="1"/>
    <col min="8450" max="8450" width="43" customWidth="1"/>
    <col min="8451" max="8451" width="20.5" customWidth="1"/>
    <col min="8705" max="8705" width="13.25" customWidth="1"/>
    <col min="8706" max="8706" width="43" customWidth="1"/>
    <col min="8707" max="8707" width="20.5" customWidth="1"/>
    <col min="8961" max="8961" width="13.25" customWidth="1"/>
    <col min="8962" max="8962" width="43" customWidth="1"/>
    <col min="8963" max="8963" width="20.5" customWidth="1"/>
    <col min="9217" max="9217" width="13.25" customWidth="1"/>
    <col min="9218" max="9218" width="43" customWidth="1"/>
    <col min="9219" max="9219" width="20.5" customWidth="1"/>
    <col min="9473" max="9473" width="13.25" customWidth="1"/>
    <col min="9474" max="9474" width="43" customWidth="1"/>
    <col min="9475" max="9475" width="20.5" customWidth="1"/>
    <col min="9729" max="9729" width="13.25" customWidth="1"/>
    <col min="9730" max="9730" width="43" customWidth="1"/>
    <col min="9731" max="9731" width="20.5" customWidth="1"/>
    <col min="9985" max="9985" width="13.25" customWidth="1"/>
    <col min="9986" max="9986" width="43" customWidth="1"/>
    <col min="9987" max="9987" width="20.5" customWidth="1"/>
    <col min="10241" max="10241" width="13.25" customWidth="1"/>
    <col min="10242" max="10242" width="43" customWidth="1"/>
    <col min="10243" max="10243" width="20.5" customWidth="1"/>
    <col min="10497" max="10497" width="13.25" customWidth="1"/>
    <col min="10498" max="10498" width="43" customWidth="1"/>
    <col min="10499" max="10499" width="20.5" customWidth="1"/>
    <col min="10753" max="10753" width="13.25" customWidth="1"/>
    <col min="10754" max="10754" width="43" customWidth="1"/>
    <col min="10755" max="10755" width="20.5" customWidth="1"/>
    <col min="11009" max="11009" width="13.25" customWidth="1"/>
    <col min="11010" max="11010" width="43" customWidth="1"/>
    <col min="11011" max="11011" width="20.5" customWidth="1"/>
    <col min="11265" max="11265" width="13.25" customWidth="1"/>
    <col min="11266" max="11266" width="43" customWidth="1"/>
    <col min="11267" max="11267" width="20.5" customWidth="1"/>
    <col min="11521" max="11521" width="13.25" customWidth="1"/>
    <col min="11522" max="11522" width="43" customWidth="1"/>
    <col min="11523" max="11523" width="20.5" customWidth="1"/>
    <col min="11777" max="11777" width="13.25" customWidth="1"/>
    <col min="11778" max="11778" width="43" customWidth="1"/>
    <col min="11779" max="11779" width="20.5" customWidth="1"/>
    <col min="12033" max="12033" width="13.25" customWidth="1"/>
    <col min="12034" max="12034" width="43" customWidth="1"/>
    <col min="12035" max="12035" width="20.5" customWidth="1"/>
    <col min="12289" max="12289" width="13.25" customWidth="1"/>
    <col min="12290" max="12290" width="43" customWidth="1"/>
    <col min="12291" max="12291" width="20.5" customWidth="1"/>
    <col min="12545" max="12545" width="13.25" customWidth="1"/>
    <col min="12546" max="12546" width="43" customWidth="1"/>
    <col min="12547" max="12547" width="20.5" customWidth="1"/>
    <col min="12801" max="12801" width="13.25" customWidth="1"/>
    <col min="12802" max="12802" width="43" customWidth="1"/>
    <col min="12803" max="12803" width="20.5" customWidth="1"/>
    <col min="13057" max="13057" width="13.25" customWidth="1"/>
    <col min="13058" max="13058" width="43" customWidth="1"/>
    <col min="13059" max="13059" width="20.5" customWidth="1"/>
    <col min="13313" max="13313" width="13.25" customWidth="1"/>
    <col min="13314" max="13314" width="43" customWidth="1"/>
    <col min="13315" max="13315" width="20.5" customWidth="1"/>
    <col min="13569" max="13569" width="13.25" customWidth="1"/>
    <col min="13570" max="13570" width="43" customWidth="1"/>
    <col min="13571" max="13571" width="20.5" customWidth="1"/>
    <col min="13825" max="13825" width="13.25" customWidth="1"/>
    <col min="13826" max="13826" width="43" customWidth="1"/>
    <col min="13827" max="13827" width="20.5" customWidth="1"/>
    <col min="14081" max="14081" width="13.25" customWidth="1"/>
    <col min="14082" max="14082" width="43" customWidth="1"/>
    <col min="14083" max="14083" width="20.5" customWidth="1"/>
    <col min="14337" max="14337" width="13.25" customWidth="1"/>
    <col min="14338" max="14338" width="43" customWidth="1"/>
    <col min="14339" max="14339" width="20.5" customWidth="1"/>
    <col min="14593" max="14593" width="13.25" customWidth="1"/>
    <col min="14594" max="14594" width="43" customWidth="1"/>
    <col min="14595" max="14595" width="20.5" customWidth="1"/>
    <col min="14849" max="14849" width="13.25" customWidth="1"/>
    <col min="14850" max="14850" width="43" customWidth="1"/>
    <col min="14851" max="14851" width="20.5" customWidth="1"/>
    <col min="15105" max="15105" width="13.25" customWidth="1"/>
    <col min="15106" max="15106" width="43" customWidth="1"/>
    <col min="15107" max="15107" width="20.5" customWidth="1"/>
    <col min="15361" max="15361" width="13.25" customWidth="1"/>
    <col min="15362" max="15362" width="43" customWidth="1"/>
    <col min="15363" max="15363" width="20.5" customWidth="1"/>
    <col min="15617" max="15617" width="13.25" customWidth="1"/>
    <col min="15618" max="15618" width="43" customWidth="1"/>
    <col min="15619" max="15619" width="20.5" customWidth="1"/>
    <col min="15873" max="15873" width="13.25" customWidth="1"/>
    <col min="15874" max="15874" width="43" customWidth="1"/>
    <col min="15875" max="15875" width="20.5" customWidth="1"/>
    <col min="16129" max="16129" width="13.25" customWidth="1"/>
    <col min="16130" max="16130" width="43" customWidth="1"/>
    <col min="16131" max="16131" width="20.5" customWidth="1"/>
  </cols>
  <sheetData>
    <row r="1" customFormat="1" ht="22.5" spans="1:3">
      <c r="A1" s="159" t="s">
        <v>1157</v>
      </c>
      <c r="B1" s="159"/>
      <c r="C1" s="159"/>
    </row>
    <row r="2" customFormat="1" spans="1:3">
      <c r="A2" s="160" t="s">
        <v>1158</v>
      </c>
      <c r="B2" s="160" t="s">
        <v>1159</v>
      </c>
      <c r="C2" s="161" t="s">
        <v>39</v>
      </c>
    </row>
    <row r="3" customFormat="1" spans="1:3">
      <c r="A3" s="162" t="s">
        <v>1160</v>
      </c>
      <c r="B3" s="163" t="s">
        <v>1161</v>
      </c>
      <c r="C3" s="164">
        <f>SUM(C4,C9,C20,C28,C35,C39,C42,C46,C49,C55,C58,C63)</f>
        <v>60735</v>
      </c>
    </row>
    <row r="4" customFormat="1" spans="1:3">
      <c r="A4" s="162" t="s">
        <v>1162</v>
      </c>
      <c r="B4" s="163" t="s">
        <v>1163</v>
      </c>
      <c r="C4" s="164">
        <f>SUM(C5:C8)</f>
        <v>3278</v>
      </c>
    </row>
    <row r="5" customFormat="1" spans="1:3">
      <c r="A5" s="162" t="s">
        <v>1164</v>
      </c>
      <c r="B5" s="165" t="s">
        <v>1165</v>
      </c>
      <c r="C5" s="164">
        <v>2622</v>
      </c>
    </row>
    <row r="6" customFormat="1" spans="1:3">
      <c r="A6" s="162" t="s">
        <v>1166</v>
      </c>
      <c r="B6" s="165" t="s">
        <v>1167</v>
      </c>
      <c r="C6" s="164">
        <v>445</v>
      </c>
    </row>
    <row r="7" customFormat="1" spans="1:3">
      <c r="A7" s="162" t="s">
        <v>1168</v>
      </c>
      <c r="B7" s="165" t="s">
        <v>1169</v>
      </c>
      <c r="C7" s="164">
        <v>185</v>
      </c>
    </row>
    <row r="8" customFormat="1" spans="1:3">
      <c r="A8" s="162" t="s">
        <v>1170</v>
      </c>
      <c r="B8" s="165" t="s">
        <v>1171</v>
      </c>
      <c r="C8" s="164">
        <v>26</v>
      </c>
    </row>
    <row r="9" customFormat="1" spans="1:3">
      <c r="A9" s="162" t="s">
        <v>1172</v>
      </c>
      <c r="B9" s="163" t="s">
        <v>1173</v>
      </c>
      <c r="C9" s="164">
        <f>SUM(C10:C19)</f>
        <v>6044</v>
      </c>
    </row>
    <row r="10" customFormat="1" spans="1:3">
      <c r="A10" s="162" t="s">
        <v>1174</v>
      </c>
      <c r="B10" s="165" t="s">
        <v>1175</v>
      </c>
      <c r="C10" s="164">
        <v>3454</v>
      </c>
    </row>
    <row r="11" customFormat="1" spans="1:3">
      <c r="A11" s="162" t="s">
        <v>1176</v>
      </c>
      <c r="B11" s="165" t="s">
        <v>1177</v>
      </c>
      <c r="C11" s="164">
        <v>78</v>
      </c>
    </row>
    <row r="12" customFormat="1" spans="1:3">
      <c r="A12" s="162" t="s">
        <v>1178</v>
      </c>
      <c r="B12" s="165" t="s">
        <v>1179</v>
      </c>
      <c r="C12" s="164">
        <v>52</v>
      </c>
    </row>
    <row r="13" customFormat="1" spans="1:3">
      <c r="A13" s="162" t="s">
        <v>1180</v>
      </c>
      <c r="B13" s="165" t="s">
        <v>1181</v>
      </c>
      <c r="C13" s="164"/>
    </row>
    <row r="14" customFormat="1" spans="1:3">
      <c r="A14" s="162" t="s">
        <v>1182</v>
      </c>
      <c r="B14" s="165" t="s">
        <v>1183</v>
      </c>
      <c r="C14" s="164">
        <v>2219</v>
      </c>
    </row>
    <row r="15" customFormat="1" spans="1:3">
      <c r="A15" s="162" t="s">
        <v>1184</v>
      </c>
      <c r="B15" s="165" t="s">
        <v>1185</v>
      </c>
      <c r="C15" s="164">
        <v>20</v>
      </c>
    </row>
    <row r="16" customFormat="1" spans="1:3">
      <c r="A16" s="162" t="s">
        <v>1186</v>
      </c>
      <c r="B16" s="165" t="s">
        <v>1187</v>
      </c>
      <c r="C16" s="164">
        <v>6</v>
      </c>
    </row>
    <row r="17" customFormat="1" spans="1:3">
      <c r="A17" s="162" t="s">
        <v>1188</v>
      </c>
      <c r="B17" s="165" t="s">
        <v>1189</v>
      </c>
      <c r="C17" s="164">
        <v>10</v>
      </c>
    </row>
    <row r="18" customFormat="1" spans="1:3">
      <c r="A18" s="162" t="s">
        <v>1190</v>
      </c>
      <c r="B18" s="165" t="s">
        <v>1191</v>
      </c>
      <c r="C18" s="164">
        <v>146</v>
      </c>
    </row>
    <row r="19" customFormat="1" spans="1:3">
      <c r="A19" s="162" t="s">
        <v>1192</v>
      </c>
      <c r="B19" s="165" t="s">
        <v>1193</v>
      </c>
      <c r="C19" s="164">
        <v>59</v>
      </c>
    </row>
    <row r="20" customFormat="1" spans="1:3">
      <c r="A20" s="162" t="s">
        <v>1194</v>
      </c>
      <c r="B20" s="163" t="s">
        <v>1195</v>
      </c>
      <c r="C20" s="164">
        <f>SUM(C21:C27)</f>
        <v>9059</v>
      </c>
    </row>
    <row r="21" customFormat="1" spans="1:3">
      <c r="A21" s="162" t="s">
        <v>1196</v>
      </c>
      <c r="B21" s="165" t="s">
        <v>1197</v>
      </c>
      <c r="C21" s="164"/>
    </row>
    <row r="22" customFormat="1" spans="1:3">
      <c r="A22" s="162" t="s">
        <v>1198</v>
      </c>
      <c r="B22" s="165" t="s">
        <v>1199</v>
      </c>
      <c r="C22" s="164">
        <v>8937</v>
      </c>
    </row>
    <row r="23" customFormat="1" spans="1:3">
      <c r="A23" s="162" t="s">
        <v>1200</v>
      </c>
      <c r="B23" s="165" t="s">
        <v>1201</v>
      </c>
      <c r="C23" s="164"/>
    </row>
    <row r="24" customFormat="1" spans="1:3">
      <c r="A24" s="162" t="s">
        <v>1202</v>
      </c>
      <c r="B24" s="165" t="s">
        <v>1203</v>
      </c>
      <c r="C24" s="164"/>
    </row>
    <row r="25" customFormat="1" spans="1:3">
      <c r="A25" s="162" t="s">
        <v>1204</v>
      </c>
      <c r="B25" s="165" t="s">
        <v>1205</v>
      </c>
      <c r="C25" s="164">
        <v>122</v>
      </c>
    </row>
    <row r="26" customFormat="1" spans="1:3">
      <c r="A26" s="162" t="s">
        <v>1206</v>
      </c>
      <c r="B26" s="165" t="s">
        <v>1207</v>
      </c>
      <c r="C26" s="164"/>
    </row>
    <row r="27" customFormat="1" spans="1:3">
      <c r="A27" s="162" t="s">
        <v>1208</v>
      </c>
      <c r="B27" s="165" t="s">
        <v>1209</v>
      </c>
      <c r="C27" s="164"/>
    </row>
    <row r="28" customFormat="1" spans="1:3">
      <c r="A28" s="162" t="s">
        <v>1210</v>
      </c>
      <c r="B28" s="163" t="s">
        <v>1211</v>
      </c>
      <c r="C28" s="164">
        <f>SUM(C29:C34)</f>
        <v>0</v>
      </c>
    </row>
    <row r="29" customFormat="1" spans="1:3">
      <c r="A29" s="162" t="s">
        <v>1212</v>
      </c>
      <c r="B29" s="165" t="s">
        <v>1197</v>
      </c>
      <c r="C29" s="164"/>
    </row>
    <row r="30" customFormat="1" spans="1:3">
      <c r="A30" s="162" t="s">
        <v>1213</v>
      </c>
      <c r="B30" s="165" t="s">
        <v>1199</v>
      </c>
      <c r="C30" s="164"/>
    </row>
    <row r="31" customFormat="1" spans="1:3">
      <c r="A31" s="162" t="s">
        <v>1214</v>
      </c>
      <c r="B31" s="165" t="s">
        <v>1201</v>
      </c>
      <c r="C31" s="164"/>
    </row>
    <row r="32" customFormat="1" spans="1:3">
      <c r="A32" s="162" t="s">
        <v>1215</v>
      </c>
      <c r="B32" s="165" t="s">
        <v>1205</v>
      </c>
      <c r="C32" s="164"/>
    </row>
    <row r="33" customFormat="1" spans="1:3">
      <c r="A33" s="162" t="s">
        <v>1216</v>
      </c>
      <c r="B33" s="165" t="s">
        <v>1207</v>
      </c>
      <c r="C33" s="164"/>
    </row>
    <row r="34" customFormat="1" spans="1:3">
      <c r="A34" s="162" t="s">
        <v>1217</v>
      </c>
      <c r="B34" s="165" t="s">
        <v>1209</v>
      </c>
      <c r="C34" s="164"/>
    </row>
    <row r="35" customFormat="1" spans="1:3">
      <c r="A35" s="162" t="s">
        <v>1218</v>
      </c>
      <c r="B35" s="163" t="s">
        <v>1219</v>
      </c>
      <c r="C35" s="164">
        <f>SUM(C36:C38)</f>
        <v>17174</v>
      </c>
    </row>
    <row r="36" customFormat="1" spans="1:3">
      <c r="A36" s="162" t="s">
        <v>1220</v>
      </c>
      <c r="B36" s="165" t="s">
        <v>1221</v>
      </c>
      <c r="C36" s="164">
        <v>6662</v>
      </c>
    </row>
    <row r="37" customFormat="1" spans="1:3">
      <c r="A37" s="162" t="s">
        <v>1222</v>
      </c>
      <c r="B37" s="165" t="s">
        <v>1223</v>
      </c>
      <c r="C37" s="164">
        <v>10512</v>
      </c>
    </row>
    <row r="38" customFormat="1" spans="1:3">
      <c r="A38" s="162" t="s">
        <v>1224</v>
      </c>
      <c r="B38" s="165" t="s">
        <v>1225</v>
      </c>
      <c r="C38" s="164"/>
    </row>
    <row r="39" customFormat="1" spans="1:3">
      <c r="A39" s="162" t="s">
        <v>1226</v>
      </c>
      <c r="B39" s="163" t="s">
        <v>1227</v>
      </c>
      <c r="C39" s="164">
        <f>SUM(C40:C41)</f>
        <v>7859</v>
      </c>
    </row>
    <row r="40" customFormat="1" spans="1:3">
      <c r="A40" s="162" t="s">
        <v>1228</v>
      </c>
      <c r="B40" s="165" t="s">
        <v>1229</v>
      </c>
      <c r="C40" s="164">
        <v>7859</v>
      </c>
    </row>
    <row r="41" customFormat="1" spans="1:3">
      <c r="A41" s="162" t="s">
        <v>1230</v>
      </c>
      <c r="B41" s="165" t="s">
        <v>1231</v>
      </c>
      <c r="C41" s="164"/>
    </row>
    <row r="42" customFormat="1" spans="1:3">
      <c r="A42" s="162" t="s">
        <v>1232</v>
      </c>
      <c r="B42" s="163" t="s">
        <v>1233</v>
      </c>
      <c r="C42" s="164">
        <f>SUM(C43:C45)</f>
        <v>3528</v>
      </c>
    </row>
    <row r="43" customFormat="1" spans="1:3">
      <c r="A43" s="162" t="s">
        <v>1234</v>
      </c>
      <c r="B43" s="165" t="s">
        <v>1235</v>
      </c>
      <c r="C43" s="164"/>
    </row>
    <row r="44" customFormat="1" spans="1:3">
      <c r="A44" s="162" t="s">
        <v>1236</v>
      </c>
      <c r="B44" s="165" t="s">
        <v>1237</v>
      </c>
      <c r="C44" s="164"/>
    </row>
    <row r="45" customFormat="1" spans="1:3">
      <c r="A45" s="162" t="s">
        <v>1238</v>
      </c>
      <c r="B45" s="165" t="s">
        <v>1239</v>
      </c>
      <c r="C45" s="164">
        <v>3528</v>
      </c>
    </row>
    <row r="46" customFormat="1" spans="1:3">
      <c r="A46" s="162" t="s">
        <v>1240</v>
      </c>
      <c r="B46" s="163" t="s">
        <v>1241</v>
      </c>
      <c r="C46" s="164">
        <f>SUM(C47:C48)</f>
        <v>0</v>
      </c>
    </row>
    <row r="47" customFormat="1" spans="1:3">
      <c r="A47" s="162" t="s">
        <v>1242</v>
      </c>
      <c r="B47" s="165" t="s">
        <v>1243</v>
      </c>
      <c r="C47" s="164"/>
    </row>
    <row r="48" customFormat="1" spans="1:3">
      <c r="A48" s="162" t="s">
        <v>1244</v>
      </c>
      <c r="B48" s="165" t="s">
        <v>1245</v>
      </c>
      <c r="C48" s="164"/>
    </row>
    <row r="49" customFormat="1" spans="1:3">
      <c r="A49" s="162" t="s">
        <v>1246</v>
      </c>
      <c r="B49" s="163" t="s">
        <v>1247</v>
      </c>
      <c r="C49" s="164">
        <f>SUM(C50:C54)</f>
        <v>1667</v>
      </c>
    </row>
    <row r="50" customFormat="1" spans="1:3">
      <c r="A50" s="162" t="s">
        <v>1248</v>
      </c>
      <c r="B50" s="165" t="s">
        <v>1249</v>
      </c>
      <c r="C50" s="164"/>
    </row>
    <row r="51" customFormat="1" spans="1:3">
      <c r="A51" s="162" t="s">
        <v>1250</v>
      </c>
      <c r="B51" s="165" t="s">
        <v>1251</v>
      </c>
      <c r="C51" s="164"/>
    </row>
    <row r="52" customFormat="1" spans="1:3">
      <c r="A52" s="162" t="s">
        <v>1252</v>
      </c>
      <c r="B52" s="165" t="s">
        <v>1253</v>
      </c>
      <c r="C52" s="164"/>
    </row>
    <row r="53" customFormat="1" spans="1:3">
      <c r="A53" s="162" t="s">
        <v>1254</v>
      </c>
      <c r="B53" s="165" t="s">
        <v>1255</v>
      </c>
      <c r="C53" s="164">
        <v>1210</v>
      </c>
    </row>
    <row r="54" customFormat="1" spans="1:3">
      <c r="A54" s="162" t="s">
        <v>1256</v>
      </c>
      <c r="B54" s="165" t="s">
        <v>1257</v>
      </c>
      <c r="C54" s="164">
        <v>457</v>
      </c>
    </row>
    <row r="55" customFormat="1" spans="1:3">
      <c r="A55" s="162" t="s">
        <v>1258</v>
      </c>
      <c r="B55" s="163" t="s">
        <v>1259</v>
      </c>
      <c r="C55" s="164">
        <f>SUM(C56:C57)</f>
        <v>0</v>
      </c>
    </row>
    <row r="56" customFormat="1" spans="1:3">
      <c r="A56" s="162" t="s">
        <v>1260</v>
      </c>
      <c r="B56" s="165" t="s">
        <v>1261</v>
      </c>
      <c r="C56" s="164"/>
    </row>
    <row r="57" customFormat="1" spans="1:3">
      <c r="A57" s="162" t="s">
        <v>1262</v>
      </c>
      <c r="B57" s="165" t="s">
        <v>485</v>
      </c>
      <c r="C57" s="164"/>
    </row>
    <row r="58" customFormat="1" spans="1:3">
      <c r="A58" s="162" t="s">
        <v>1263</v>
      </c>
      <c r="B58" s="163" t="s">
        <v>1264</v>
      </c>
      <c r="C58" s="164">
        <f>SUM(C59:C62)</f>
        <v>6760</v>
      </c>
    </row>
    <row r="59" customFormat="1" spans="1:3">
      <c r="A59" s="162" t="s">
        <v>1265</v>
      </c>
      <c r="B59" s="165" t="s">
        <v>1266</v>
      </c>
      <c r="C59" s="164">
        <v>6760</v>
      </c>
    </row>
    <row r="60" customFormat="1" spans="1:3">
      <c r="A60" s="162" t="s">
        <v>1267</v>
      </c>
      <c r="B60" s="165" t="s">
        <v>1268</v>
      </c>
      <c r="C60" s="164"/>
    </row>
    <row r="61" customFormat="1" spans="1:3">
      <c r="A61" s="162" t="s">
        <v>1269</v>
      </c>
      <c r="B61" s="165" t="s">
        <v>1270</v>
      </c>
      <c r="C61" s="164"/>
    </row>
    <row r="62" customFormat="1" spans="1:3">
      <c r="A62" s="162" t="s">
        <v>1271</v>
      </c>
      <c r="B62" s="165" t="s">
        <v>1272</v>
      </c>
      <c r="C62" s="164"/>
    </row>
    <row r="63" customFormat="1" spans="1:3">
      <c r="A63" s="162" t="s">
        <v>1273</v>
      </c>
      <c r="B63" s="163" t="s">
        <v>1274</v>
      </c>
      <c r="C63" s="164">
        <f>SUM(C64:C67)</f>
        <v>5366</v>
      </c>
    </row>
    <row r="64" customFormat="1" spans="1:3">
      <c r="A64" s="162" t="s">
        <v>1275</v>
      </c>
      <c r="B64" s="165" t="s">
        <v>1276</v>
      </c>
      <c r="C64" s="164"/>
    </row>
    <row r="65" customFormat="1" spans="1:3">
      <c r="A65" s="162" t="s">
        <v>1277</v>
      </c>
      <c r="B65" s="165" t="s">
        <v>1278</v>
      </c>
      <c r="C65" s="164"/>
    </row>
    <row r="66" customFormat="1" spans="1:3">
      <c r="A66" s="162" t="s">
        <v>1279</v>
      </c>
      <c r="B66" s="165" t="s">
        <v>1280</v>
      </c>
      <c r="C66" s="164"/>
    </row>
    <row r="67" customFormat="1" spans="1:3">
      <c r="A67" s="162" t="s">
        <v>1281</v>
      </c>
      <c r="B67" s="165" t="s">
        <v>1282</v>
      </c>
      <c r="C67" s="164">
        <v>5366</v>
      </c>
    </row>
  </sheetData>
  <mergeCells count="1">
    <mergeCell ref="A1:C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workbookViewId="0">
      <selection activeCell="D14" sqref="D14"/>
    </sheetView>
  </sheetViews>
  <sheetFormatPr defaultColWidth="9" defaultRowHeight="14.25" outlineLevelCol="5"/>
  <cols>
    <col min="1" max="1" width="43.625" style="127" customWidth="1"/>
    <col min="2" max="2" width="20.5" style="130" customWidth="1"/>
    <col min="3" max="3" width="16.625" style="130" customWidth="1"/>
    <col min="4" max="4" width="43.625" style="127" customWidth="1"/>
    <col min="5" max="5" width="19.5" style="130" customWidth="1"/>
    <col min="6" max="6" width="16.625" style="130" customWidth="1"/>
    <col min="7" max="16384" width="9" style="127"/>
  </cols>
  <sheetData>
    <row r="1" s="127" customFormat="1" ht="18" customHeight="1" spans="1:6">
      <c r="A1" s="128"/>
      <c r="B1" s="131"/>
      <c r="C1" s="130"/>
      <c r="E1" s="130"/>
      <c r="F1" s="130"/>
    </row>
    <row r="2" s="128" customFormat="1" ht="20.25" spans="1:6">
      <c r="A2" s="132" t="s">
        <v>1283</v>
      </c>
      <c r="B2" s="132"/>
      <c r="C2" s="132"/>
      <c r="D2" s="132"/>
      <c r="E2" s="132"/>
      <c r="F2" s="132"/>
    </row>
    <row r="3" s="127" customFormat="1" ht="20.25" customHeight="1" spans="1:6">
      <c r="A3" s="128"/>
      <c r="B3" s="131"/>
      <c r="C3" s="130"/>
      <c r="E3" s="130"/>
      <c r="F3" s="133" t="s">
        <v>1</v>
      </c>
    </row>
    <row r="4" s="127" customFormat="1" ht="31.5" customHeight="1" spans="1:6">
      <c r="A4" s="134" t="s">
        <v>1284</v>
      </c>
      <c r="B4" s="135"/>
      <c r="C4" s="136"/>
      <c r="D4" s="134" t="s">
        <v>1285</v>
      </c>
      <c r="E4" s="135"/>
      <c r="F4" s="136"/>
    </row>
    <row r="5" s="127" customFormat="1" ht="21.95" customHeight="1" spans="1:6">
      <c r="A5" s="137" t="s">
        <v>1109</v>
      </c>
      <c r="B5" s="138" t="s">
        <v>3</v>
      </c>
      <c r="C5" s="139" t="s">
        <v>4</v>
      </c>
      <c r="D5" s="137" t="s">
        <v>2</v>
      </c>
      <c r="E5" s="138" t="s">
        <v>3</v>
      </c>
      <c r="F5" s="139" t="s">
        <v>4</v>
      </c>
    </row>
    <row r="6" s="127" customFormat="1" ht="20.1" customHeight="1" spans="1:6">
      <c r="A6" s="140" t="s">
        <v>1286</v>
      </c>
      <c r="B6" s="141">
        <f>SUM([13]表一!B33)</f>
        <v>64071</v>
      </c>
      <c r="C6" s="141">
        <f>SUM([13]表一!C33)</f>
        <v>70478.1</v>
      </c>
      <c r="D6" s="140" t="s">
        <v>1287</v>
      </c>
      <c r="E6" s="141">
        <f>SUM([13]表二!B1314)</f>
        <v>51987</v>
      </c>
      <c r="F6" s="141">
        <f>SUM([13]表二!C1314)</f>
        <v>61404</v>
      </c>
    </row>
    <row r="7" s="127" customFormat="1" ht="20.1" customHeight="1" spans="1:6">
      <c r="A7" s="142" t="s">
        <v>1288</v>
      </c>
      <c r="B7" s="143">
        <f>SUM(B8,B60,B61,B66:B68)</f>
        <v>9982</v>
      </c>
      <c r="C7" s="143">
        <f>SUM(C8,C60,C61,C66:C68)</f>
        <v>4939</v>
      </c>
      <c r="D7" s="142" t="s">
        <v>1289</v>
      </c>
      <c r="E7" s="143">
        <f>SUM(E8,E60,E64:E67)</f>
        <v>22066</v>
      </c>
      <c r="F7" s="143">
        <f>SUM(F8,F60,F64:F67)</f>
        <v>14013</v>
      </c>
    </row>
    <row r="8" s="127" customFormat="1" ht="20.1" customHeight="1" spans="1:6">
      <c r="A8" s="144" t="s">
        <v>1290</v>
      </c>
      <c r="B8" s="145">
        <f>SUM(B9,B16,B37,)</f>
        <v>9982</v>
      </c>
      <c r="C8" s="145">
        <f>SUM(C9,C16,C37,)</f>
        <v>2599</v>
      </c>
      <c r="D8" s="144" t="s">
        <v>1291</v>
      </c>
      <c r="E8" s="145">
        <f>SUM(E9:E10)</f>
        <v>18760</v>
      </c>
      <c r="F8" s="145">
        <f>SUM(F9:F10)</f>
        <v>14013</v>
      </c>
    </row>
    <row r="9" s="127" customFormat="1" ht="20.1" customHeight="1" spans="1:6">
      <c r="A9" s="144" t="s">
        <v>1292</v>
      </c>
      <c r="B9" s="141">
        <f>SUM(B10:B15)</f>
        <v>4746</v>
      </c>
      <c r="C9" s="141">
        <f>SUM(C10:C15)</f>
        <v>478</v>
      </c>
      <c r="D9" s="144" t="s">
        <v>1293</v>
      </c>
      <c r="E9" s="146">
        <v>3893</v>
      </c>
      <c r="F9" s="147">
        <v>3135</v>
      </c>
    </row>
    <row r="10" s="127" customFormat="1" ht="20.1" customHeight="1" spans="1:6">
      <c r="A10" s="148" t="s">
        <v>1294</v>
      </c>
      <c r="B10" s="146">
        <v>123</v>
      </c>
      <c r="C10" s="147">
        <v>123</v>
      </c>
      <c r="D10" s="144" t="s">
        <v>1295</v>
      </c>
      <c r="E10" s="149">
        <v>14867</v>
      </c>
      <c r="F10" s="147">
        <v>10878</v>
      </c>
    </row>
    <row r="11" s="127" customFormat="1" ht="20.1" customHeight="1" spans="1:6">
      <c r="A11" s="148" t="s">
        <v>1296</v>
      </c>
      <c r="B11" s="146"/>
      <c r="C11" s="147"/>
      <c r="D11" s="144"/>
      <c r="E11" s="146"/>
      <c r="F11" s="147"/>
    </row>
    <row r="12" s="127" customFormat="1" ht="20.1" customHeight="1" spans="1:6">
      <c r="A12" s="148" t="s">
        <v>1297</v>
      </c>
      <c r="B12" s="146">
        <v>4623</v>
      </c>
      <c r="C12" s="147">
        <v>355</v>
      </c>
      <c r="D12" s="144" t="s">
        <v>33</v>
      </c>
      <c r="E12" s="146"/>
      <c r="F12" s="147"/>
    </row>
    <row r="13" s="127" customFormat="1" ht="20.1" customHeight="1" spans="1:6">
      <c r="A13" s="148" t="s">
        <v>1298</v>
      </c>
      <c r="B13" s="146"/>
      <c r="C13" s="147"/>
      <c r="D13" s="144"/>
      <c r="E13" s="146"/>
      <c r="F13" s="147"/>
    </row>
    <row r="14" s="127" customFormat="1" ht="20.1" customHeight="1" spans="1:6">
      <c r="A14" s="148" t="s">
        <v>1299</v>
      </c>
      <c r="B14" s="146"/>
      <c r="C14" s="147"/>
      <c r="D14" s="144" t="s">
        <v>33</v>
      </c>
      <c r="E14" s="146"/>
      <c r="F14" s="147"/>
    </row>
    <row r="15" s="127" customFormat="1" ht="20.1" customHeight="1" spans="1:6">
      <c r="A15" s="148" t="s">
        <v>1300</v>
      </c>
      <c r="B15" s="146"/>
      <c r="C15" s="147"/>
      <c r="D15" s="144" t="s">
        <v>33</v>
      </c>
      <c r="E15" s="146"/>
      <c r="F15" s="147"/>
    </row>
    <row r="16" s="127" customFormat="1" ht="20.1" customHeight="1" spans="1:6">
      <c r="A16" s="148" t="s">
        <v>1301</v>
      </c>
      <c r="B16" s="141">
        <f>SUM(B17:B36)</f>
        <v>2327</v>
      </c>
      <c r="C16" s="141">
        <f>SUM(C17:C36)</f>
        <v>1452</v>
      </c>
      <c r="D16" s="144" t="s">
        <v>33</v>
      </c>
      <c r="E16" s="146"/>
      <c r="F16" s="147"/>
    </row>
    <row r="17" s="127" customFormat="1" ht="20.1" customHeight="1" spans="1:6">
      <c r="A17" s="148" t="s">
        <v>1302</v>
      </c>
      <c r="B17" s="146"/>
      <c r="C17" s="147"/>
      <c r="D17" s="144" t="s">
        <v>33</v>
      </c>
      <c r="E17" s="146"/>
      <c r="F17" s="147"/>
    </row>
    <row r="18" s="127" customFormat="1" ht="20.1" customHeight="1" spans="1:6">
      <c r="A18" s="150" t="s">
        <v>1303</v>
      </c>
      <c r="B18" s="146">
        <v>531</v>
      </c>
      <c r="C18" s="147"/>
      <c r="D18" s="144" t="s">
        <v>33</v>
      </c>
      <c r="E18" s="146"/>
      <c r="F18" s="147"/>
    </row>
    <row r="19" s="127" customFormat="1" ht="20.1" customHeight="1" spans="1:6">
      <c r="A19" s="151" t="s">
        <v>1304</v>
      </c>
      <c r="B19" s="152"/>
      <c r="C19" s="147"/>
      <c r="D19" s="144" t="s">
        <v>33</v>
      </c>
      <c r="E19" s="146"/>
      <c r="F19" s="147"/>
    </row>
    <row r="20" s="127" customFormat="1" ht="20.1" customHeight="1" spans="1:6">
      <c r="A20" s="151" t="s">
        <v>1305</v>
      </c>
      <c r="B20" s="152">
        <v>357</v>
      </c>
      <c r="C20" s="147"/>
      <c r="D20" s="144" t="s">
        <v>33</v>
      </c>
      <c r="E20" s="146"/>
      <c r="F20" s="147"/>
    </row>
    <row r="21" s="127" customFormat="1" ht="20.1" customHeight="1" spans="1:6">
      <c r="A21" s="151" t="s">
        <v>1306</v>
      </c>
      <c r="B21" s="152"/>
      <c r="C21" s="147"/>
      <c r="D21" s="144" t="s">
        <v>33</v>
      </c>
      <c r="E21" s="146"/>
      <c r="F21" s="147"/>
    </row>
    <row r="22" s="127" customFormat="1" ht="20.1" customHeight="1" spans="1:6">
      <c r="A22" s="151" t="s">
        <v>1307</v>
      </c>
      <c r="B22" s="152"/>
      <c r="C22" s="147"/>
      <c r="D22" s="144" t="s">
        <v>33</v>
      </c>
      <c r="E22" s="146"/>
      <c r="F22" s="147"/>
    </row>
    <row r="23" s="127" customFormat="1" ht="20.1" customHeight="1" spans="1:6">
      <c r="A23" s="151" t="s">
        <v>1308</v>
      </c>
      <c r="B23" s="152"/>
      <c r="C23" s="147"/>
      <c r="D23" s="144" t="s">
        <v>33</v>
      </c>
      <c r="E23" s="146"/>
      <c r="F23" s="147"/>
    </row>
    <row r="24" s="127" customFormat="1" ht="20.1" customHeight="1" spans="1:6">
      <c r="A24" s="151" t="s">
        <v>1309</v>
      </c>
      <c r="B24" s="152"/>
      <c r="C24" s="147"/>
      <c r="D24" s="144" t="s">
        <v>33</v>
      </c>
      <c r="E24" s="146"/>
      <c r="F24" s="147"/>
    </row>
    <row r="25" s="127" customFormat="1" ht="20.1" customHeight="1" spans="1:6">
      <c r="A25" s="151" t="s">
        <v>1310</v>
      </c>
      <c r="B25" s="152">
        <v>698</v>
      </c>
      <c r="C25" s="147">
        <v>695</v>
      </c>
      <c r="D25" s="144" t="s">
        <v>33</v>
      </c>
      <c r="E25" s="146"/>
      <c r="F25" s="147"/>
    </row>
    <row r="26" s="127" customFormat="1" ht="20.1" customHeight="1" spans="1:6">
      <c r="A26" s="151" t="s">
        <v>1311</v>
      </c>
      <c r="B26" s="152">
        <v>344</v>
      </c>
      <c r="C26" s="147">
        <v>302</v>
      </c>
      <c r="D26" s="144" t="s">
        <v>33</v>
      </c>
      <c r="E26" s="146"/>
      <c r="F26" s="147"/>
    </row>
    <row r="27" s="127" customFormat="1" ht="20.1" customHeight="1" spans="1:6">
      <c r="A27" s="150" t="s">
        <v>1312</v>
      </c>
      <c r="B27" s="146"/>
      <c r="C27" s="147"/>
      <c r="D27" s="144" t="s">
        <v>33</v>
      </c>
      <c r="E27" s="146"/>
      <c r="F27" s="147"/>
    </row>
    <row r="28" s="127" customFormat="1" ht="20.1" customHeight="1" spans="1:6">
      <c r="A28" s="151" t="s">
        <v>1313</v>
      </c>
      <c r="B28" s="152"/>
      <c r="C28" s="147"/>
      <c r="D28" s="151" t="s">
        <v>33</v>
      </c>
      <c r="E28" s="152"/>
      <c r="F28" s="153"/>
    </row>
    <row r="29" s="127" customFormat="1" ht="20.1" customHeight="1" spans="1:6">
      <c r="A29" s="151" t="s">
        <v>1314</v>
      </c>
      <c r="B29" s="152"/>
      <c r="C29" s="147"/>
      <c r="D29" s="151" t="s">
        <v>33</v>
      </c>
      <c r="E29" s="152"/>
      <c r="F29" s="147"/>
    </row>
    <row r="30" s="127" customFormat="1" ht="20.1" customHeight="1" spans="1:6">
      <c r="A30" s="151" t="s">
        <v>1315</v>
      </c>
      <c r="B30" s="152"/>
      <c r="C30" s="147"/>
      <c r="D30" s="151" t="s">
        <v>33</v>
      </c>
      <c r="E30" s="152"/>
      <c r="F30" s="147"/>
    </row>
    <row r="31" s="127" customFormat="1" ht="20.1" customHeight="1" spans="1:6">
      <c r="A31" s="151" t="s">
        <v>1316</v>
      </c>
      <c r="B31" s="152">
        <v>397</v>
      </c>
      <c r="C31" s="147">
        <v>397</v>
      </c>
      <c r="D31" s="150" t="s">
        <v>33</v>
      </c>
      <c r="E31" s="146"/>
      <c r="F31" s="147"/>
    </row>
    <row r="32" s="127" customFormat="1" ht="20.1" customHeight="1" spans="1:6">
      <c r="A32" s="151" t="s">
        <v>1317</v>
      </c>
      <c r="B32" s="152"/>
      <c r="C32" s="147"/>
      <c r="D32" s="151" t="s">
        <v>33</v>
      </c>
      <c r="E32" s="152"/>
      <c r="F32" s="147"/>
    </row>
    <row r="33" s="127" customFormat="1" ht="20.1" customHeight="1" spans="1:6">
      <c r="A33" s="151" t="s">
        <v>1318</v>
      </c>
      <c r="B33" s="152"/>
      <c r="C33" s="147"/>
      <c r="D33" s="151" t="s">
        <v>33</v>
      </c>
      <c r="E33" s="152"/>
      <c r="F33" s="147"/>
    </row>
    <row r="34" s="127" customFormat="1" ht="20.1" customHeight="1" spans="1:6">
      <c r="A34" s="151" t="s">
        <v>1319</v>
      </c>
      <c r="B34" s="152"/>
      <c r="C34" s="147"/>
      <c r="D34" s="151" t="s">
        <v>33</v>
      </c>
      <c r="E34" s="152"/>
      <c r="F34" s="147"/>
    </row>
    <row r="35" s="127" customFormat="1" ht="20.1" customHeight="1" spans="1:6">
      <c r="A35" s="151" t="s">
        <v>1320</v>
      </c>
      <c r="B35" s="152"/>
      <c r="C35" s="147"/>
      <c r="D35" s="151" t="s">
        <v>33</v>
      </c>
      <c r="E35" s="152"/>
      <c r="F35" s="147"/>
    </row>
    <row r="36" s="127" customFormat="1" ht="20.1" customHeight="1" spans="1:6">
      <c r="A36" s="151" t="s">
        <v>1321</v>
      </c>
      <c r="B36" s="152"/>
      <c r="C36" s="147">
        <v>58</v>
      </c>
      <c r="D36" s="151" t="s">
        <v>33</v>
      </c>
      <c r="E36" s="152"/>
      <c r="F36" s="147"/>
    </row>
    <row r="37" s="127" customFormat="1" ht="20.1" customHeight="1" spans="1:6">
      <c r="A37" s="151" t="s">
        <v>1322</v>
      </c>
      <c r="B37" s="141">
        <f>SUM(B38:B57)</f>
        <v>2909</v>
      </c>
      <c r="C37" s="141">
        <f>SUM(C38:C57)</f>
        <v>669</v>
      </c>
      <c r="D37" s="151" t="s">
        <v>33</v>
      </c>
      <c r="E37" s="152"/>
      <c r="F37" s="147"/>
    </row>
    <row r="38" s="127" customFormat="1" ht="20.1" customHeight="1" spans="1:6">
      <c r="A38" s="151" t="s">
        <v>964</v>
      </c>
      <c r="B38" s="152">
        <v>62</v>
      </c>
      <c r="C38" s="147"/>
      <c r="D38" s="151" t="s">
        <v>33</v>
      </c>
      <c r="E38" s="152"/>
      <c r="F38" s="147"/>
    </row>
    <row r="39" s="127" customFormat="1" ht="20.1" customHeight="1" spans="1:6">
      <c r="A39" s="151" t="s">
        <v>1323</v>
      </c>
      <c r="B39" s="152"/>
      <c r="C39" s="147"/>
      <c r="D39" s="151" t="s">
        <v>33</v>
      </c>
      <c r="E39" s="152"/>
      <c r="F39" s="147"/>
    </row>
    <row r="40" s="127" customFormat="1" ht="20.1" customHeight="1" spans="1:6">
      <c r="A40" s="151" t="s">
        <v>1324</v>
      </c>
      <c r="B40" s="152"/>
      <c r="C40" s="147"/>
      <c r="D40" s="144" t="s">
        <v>33</v>
      </c>
      <c r="E40" s="146"/>
      <c r="F40" s="147"/>
    </row>
    <row r="41" s="127" customFormat="1" ht="20.1" customHeight="1" spans="1:6">
      <c r="A41" s="151" t="s">
        <v>1325</v>
      </c>
      <c r="B41" s="152"/>
      <c r="C41" s="147"/>
      <c r="D41" s="144" t="s">
        <v>33</v>
      </c>
      <c r="E41" s="146"/>
      <c r="F41" s="147"/>
    </row>
    <row r="42" s="127" customFormat="1" ht="20.1" customHeight="1" spans="1:6">
      <c r="A42" s="151" t="s">
        <v>965</v>
      </c>
      <c r="B42" s="152">
        <v>335</v>
      </c>
      <c r="C42" s="147">
        <v>86</v>
      </c>
      <c r="D42" s="144" t="s">
        <v>33</v>
      </c>
      <c r="E42" s="146"/>
      <c r="F42" s="147"/>
    </row>
    <row r="43" s="127" customFormat="1" ht="20.1" customHeight="1" spans="1:6">
      <c r="A43" s="151" t="s">
        <v>1326</v>
      </c>
      <c r="B43" s="152">
        <v>656</v>
      </c>
      <c r="C43" s="147"/>
      <c r="D43" s="144" t="s">
        <v>33</v>
      </c>
      <c r="E43" s="146"/>
      <c r="F43" s="147"/>
    </row>
    <row r="44" s="127" customFormat="1" ht="20.1" customHeight="1" spans="1:6">
      <c r="A44" s="151" t="s">
        <v>966</v>
      </c>
      <c r="B44" s="152">
        <v>8</v>
      </c>
      <c r="C44" s="147"/>
      <c r="D44" s="144" t="s">
        <v>33</v>
      </c>
      <c r="E44" s="146"/>
      <c r="F44" s="147"/>
    </row>
    <row r="45" s="127" customFormat="1" ht="20.1" customHeight="1" spans="1:6">
      <c r="A45" s="151" t="s">
        <v>1327</v>
      </c>
      <c r="B45" s="152">
        <v>401</v>
      </c>
      <c r="C45" s="147">
        <v>169</v>
      </c>
      <c r="D45" s="144" t="s">
        <v>33</v>
      </c>
      <c r="E45" s="146"/>
      <c r="F45" s="147"/>
    </row>
    <row r="46" s="127" customFormat="1" ht="20.1" customHeight="1" spans="1:6">
      <c r="A46" s="151" t="s">
        <v>1328</v>
      </c>
      <c r="B46" s="152">
        <v>556</v>
      </c>
      <c r="C46" s="147">
        <v>327</v>
      </c>
      <c r="D46" s="144" t="s">
        <v>33</v>
      </c>
      <c r="E46" s="146"/>
      <c r="F46" s="147"/>
    </row>
    <row r="47" s="127" customFormat="1" ht="20.1" customHeight="1" spans="1:6">
      <c r="A47" s="151" t="s">
        <v>968</v>
      </c>
      <c r="B47" s="152">
        <v>81</v>
      </c>
      <c r="C47" s="147"/>
      <c r="D47" s="144" t="s">
        <v>33</v>
      </c>
      <c r="E47" s="146"/>
      <c r="F47" s="147"/>
    </row>
    <row r="48" s="127" customFormat="1" ht="20.1" customHeight="1" spans="1:6">
      <c r="A48" s="151" t="s">
        <v>1329</v>
      </c>
      <c r="B48" s="152"/>
      <c r="C48" s="147"/>
      <c r="D48" s="144" t="s">
        <v>33</v>
      </c>
      <c r="E48" s="146"/>
      <c r="F48" s="147"/>
    </row>
    <row r="49" s="127" customFormat="1" ht="20.1" customHeight="1" spans="1:6">
      <c r="A49" s="151" t="s">
        <v>1330</v>
      </c>
      <c r="B49" s="152">
        <v>153</v>
      </c>
      <c r="C49" s="147">
        <v>87</v>
      </c>
      <c r="D49" s="144" t="s">
        <v>33</v>
      </c>
      <c r="E49" s="146"/>
      <c r="F49" s="147"/>
    </row>
    <row r="50" s="127" customFormat="1" ht="20.1" customHeight="1" spans="1:6">
      <c r="A50" s="151" t="s">
        <v>969</v>
      </c>
      <c r="B50" s="152"/>
      <c r="C50" s="147"/>
      <c r="D50" s="144" t="s">
        <v>33</v>
      </c>
      <c r="E50" s="146"/>
      <c r="F50" s="147"/>
    </row>
    <row r="51" s="127" customFormat="1" ht="20.1" customHeight="1" spans="1:6">
      <c r="A51" s="151" t="s">
        <v>1331</v>
      </c>
      <c r="B51" s="152">
        <v>80</v>
      </c>
      <c r="C51" s="147"/>
      <c r="D51" s="144" t="s">
        <v>33</v>
      </c>
      <c r="E51" s="146"/>
      <c r="F51" s="147"/>
    </row>
    <row r="52" s="127" customFormat="1" ht="20.1" customHeight="1" spans="1:6">
      <c r="A52" s="151" t="s">
        <v>1332</v>
      </c>
      <c r="B52" s="152">
        <v>280</v>
      </c>
      <c r="C52" s="147"/>
      <c r="D52" s="144" t="s">
        <v>33</v>
      </c>
      <c r="E52" s="146"/>
      <c r="F52" s="147"/>
    </row>
    <row r="53" s="127" customFormat="1" ht="20.1" customHeight="1" spans="1:6">
      <c r="A53" s="151" t="s">
        <v>1333</v>
      </c>
      <c r="B53" s="152"/>
      <c r="C53" s="147"/>
      <c r="D53" s="144" t="s">
        <v>33</v>
      </c>
      <c r="E53" s="146"/>
      <c r="F53" s="147"/>
    </row>
    <row r="54" s="127" customFormat="1" ht="20.1" customHeight="1" spans="1:6">
      <c r="A54" s="151" t="s">
        <v>1334</v>
      </c>
      <c r="B54" s="152"/>
      <c r="C54" s="147"/>
      <c r="D54" s="151" t="s">
        <v>33</v>
      </c>
      <c r="E54" s="152"/>
      <c r="F54" s="147"/>
    </row>
    <row r="55" s="127" customFormat="1" ht="20.1" customHeight="1" spans="1:6">
      <c r="A55" s="151" t="s">
        <v>970</v>
      </c>
      <c r="B55" s="152">
        <v>297</v>
      </c>
      <c r="C55" s="147"/>
      <c r="D55" s="151" t="s">
        <v>33</v>
      </c>
      <c r="E55" s="152"/>
      <c r="F55" s="147"/>
    </row>
    <row r="56" s="127" customFormat="1" ht="20.1" customHeight="1" spans="1:6">
      <c r="A56" s="151" t="s">
        <v>1335</v>
      </c>
      <c r="B56" s="152"/>
      <c r="C56" s="147"/>
      <c r="D56" s="151" t="s">
        <v>33</v>
      </c>
      <c r="E56" s="152"/>
      <c r="F56" s="147"/>
    </row>
    <row r="57" s="127" customFormat="1" ht="20.1" customHeight="1" spans="1:6">
      <c r="A57" s="154" t="s">
        <v>1336</v>
      </c>
      <c r="B57" s="153"/>
      <c r="C57" s="147"/>
      <c r="D57" s="151" t="s">
        <v>33</v>
      </c>
      <c r="E57" s="152"/>
      <c r="F57" s="147"/>
    </row>
    <row r="58" s="127" customFormat="1" ht="20.1" customHeight="1" spans="1:6">
      <c r="A58" s="154"/>
      <c r="B58" s="153"/>
      <c r="C58" s="147"/>
      <c r="D58" s="151" t="s">
        <v>33</v>
      </c>
      <c r="E58" s="152"/>
      <c r="F58" s="147"/>
    </row>
    <row r="59" s="127" customFormat="1" ht="20.1" customHeight="1" spans="1:6">
      <c r="A59" s="154"/>
      <c r="B59" s="153"/>
      <c r="C59" s="147"/>
      <c r="D59" s="151" t="s">
        <v>33</v>
      </c>
      <c r="E59" s="152"/>
      <c r="F59" s="147"/>
    </row>
    <row r="60" s="127" customFormat="1" ht="20.1" customHeight="1" spans="1:6">
      <c r="A60" s="148" t="s">
        <v>1337</v>
      </c>
      <c r="B60" s="146"/>
      <c r="C60" s="147"/>
      <c r="D60" s="144" t="s">
        <v>1338</v>
      </c>
      <c r="E60" s="141">
        <f>SUM(E61:E63)</f>
        <v>3306</v>
      </c>
      <c r="F60" s="141">
        <f>SUM(F61:F63)</f>
        <v>0</v>
      </c>
    </row>
    <row r="61" s="127" customFormat="1" ht="20.1" customHeight="1" spans="1:6">
      <c r="A61" s="148" t="s">
        <v>1339</v>
      </c>
      <c r="B61" s="141">
        <f>SUM(B62:B65)</f>
        <v>0</v>
      </c>
      <c r="C61" s="141">
        <f>SUM(C62:C65)</f>
        <v>2340</v>
      </c>
      <c r="D61" s="148" t="s">
        <v>1340</v>
      </c>
      <c r="E61" s="146">
        <v>3306</v>
      </c>
      <c r="F61" s="147"/>
    </row>
    <row r="62" s="127" customFormat="1" ht="20.1" customHeight="1" spans="1:6">
      <c r="A62" s="148" t="s">
        <v>1341</v>
      </c>
      <c r="B62" s="146"/>
      <c r="C62" s="147">
        <v>2340</v>
      </c>
      <c r="D62" s="148" t="s">
        <v>1342</v>
      </c>
      <c r="E62" s="146"/>
      <c r="F62" s="147"/>
    </row>
    <row r="63" s="127" customFormat="1" ht="20.1" customHeight="1" spans="1:6">
      <c r="A63" s="148" t="s">
        <v>1343</v>
      </c>
      <c r="B63" s="146"/>
      <c r="C63" s="147"/>
      <c r="D63" s="148" t="s">
        <v>1344</v>
      </c>
      <c r="E63" s="146"/>
      <c r="F63" s="147"/>
    </row>
    <row r="64" s="127" customFormat="1" ht="20.1" customHeight="1" spans="1:6">
      <c r="A64" s="148" t="s">
        <v>1345</v>
      </c>
      <c r="B64" s="146"/>
      <c r="C64" s="147"/>
      <c r="D64" s="144" t="s">
        <v>1346</v>
      </c>
      <c r="E64" s="146"/>
      <c r="F64" s="147"/>
    </row>
    <row r="65" s="127" customFormat="1" ht="19.5" customHeight="1" spans="1:6">
      <c r="A65" s="148" t="s">
        <v>1347</v>
      </c>
      <c r="B65" s="146"/>
      <c r="C65" s="147"/>
      <c r="D65" s="155" t="s">
        <v>1348</v>
      </c>
      <c r="E65" s="156"/>
      <c r="F65" s="157"/>
    </row>
    <row r="66" s="129" customFormat="1" ht="20.1" customHeight="1" spans="1:6">
      <c r="A66" s="155" t="s">
        <v>1349</v>
      </c>
      <c r="B66" s="156"/>
      <c r="C66" s="157"/>
      <c r="D66" s="155" t="s">
        <v>1350</v>
      </c>
      <c r="E66" s="156"/>
      <c r="F66" s="157"/>
    </row>
    <row r="67" s="127" customFormat="1" ht="20.1" customHeight="1" spans="1:6">
      <c r="A67" s="148" t="s">
        <v>1351</v>
      </c>
      <c r="B67" s="146"/>
      <c r="C67" s="147"/>
      <c r="D67" s="148" t="s">
        <v>1352</v>
      </c>
      <c r="E67" s="146"/>
      <c r="F67" s="147"/>
    </row>
    <row r="68" s="127" customFormat="1" ht="20.1" customHeight="1" spans="1:6">
      <c r="A68" s="148" t="s">
        <v>1353</v>
      </c>
      <c r="B68" s="146"/>
      <c r="C68" s="147"/>
      <c r="D68" s="144" t="s">
        <v>33</v>
      </c>
      <c r="E68" s="146"/>
      <c r="F68" s="147"/>
    </row>
    <row r="69" s="127" customFormat="1" ht="20.1" customHeight="1" spans="1:6">
      <c r="A69" s="148" t="s">
        <v>33</v>
      </c>
      <c r="B69" s="146"/>
      <c r="C69" s="147"/>
      <c r="D69" s="148" t="s">
        <v>33</v>
      </c>
      <c r="E69" s="146"/>
      <c r="F69" s="147"/>
    </row>
    <row r="70" s="127" customFormat="1" ht="20.1" customHeight="1" spans="1:6">
      <c r="A70" s="148"/>
      <c r="B70" s="146"/>
      <c r="C70" s="147"/>
      <c r="D70" s="148"/>
      <c r="E70" s="146"/>
      <c r="F70" s="147"/>
    </row>
    <row r="71" s="127" customFormat="1" ht="20.1" customHeight="1" spans="1:6">
      <c r="A71" s="148"/>
      <c r="B71" s="146"/>
      <c r="C71" s="147"/>
      <c r="D71" s="148"/>
      <c r="E71" s="146"/>
      <c r="F71" s="147"/>
    </row>
    <row r="72" s="127" customFormat="1" ht="20.1" customHeight="1" spans="1:6">
      <c r="A72" s="148"/>
      <c r="B72" s="146"/>
      <c r="C72" s="147"/>
      <c r="D72" s="148"/>
      <c r="E72" s="146"/>
      <c r="F72" s="147"/>
    </row>
    <row r="73" s="127" customFormat="1" ht="20.1" customHeight="1" spans="1:6">
      <c r="A73" s="148"/>
      <c r="B73" s="146"/>
      <c r="C73" s="147"/>
      <c r="D73" s="148" t="s">
        <v>33</v>
      </c>
      <c r="E73" s="146"/>
      <c r="F73" s="147"/>
    </row>
    <row r="74" s="127" customFormat="1" ht="20.1" customHeight="1" spans="1:6">
      <c r="A74" s="148"/>
      <c r="B74" s="146"/>
      <c r="C74" s="147"/>
      <c r="D74" s="148" t="s">
        <v>33</v>
      </c>
      <c r="E74" s="146"/>
      <c r="F74" s="147"/>
    </row>
    <row r="75" s="127" customFormat="1" ht="20.1" customHeight="1" spans="1:6">
      <c r="A75" s="148"/>
      <c r="B75" s="146"/>
      <c r="C75" s="147"/>
      <c r="D75" s="148" t="s">
        <v>33</v>
      </c>
      <c r="E75" s="146"/>
      <c r="F75" s="147"/>
    </row>
    <row r="76" s="127" customFormat="1" ht="20.1" customHeight="1" spans="1:6">
      <c r="A76" s="148"/>
      <c r="B76" s="146"/>
      <c r="C76" s="147"/>
      <c r="D76" s="148" t="s">
        <v>33</v>
      </c>
      <c r="E76" s="146"/>
      <c r="F76" s="147"/>
    </row>
    <row r="77" s="127" customFormat="1" ht="20.1" customHeight="1" spans="1:6">
      <c r="A77" s="148"/>
      <c r="B77" s="146"/>
      <c r="C77" s="147"/>
      <c r="D77" s="148"/>
      <c r="E77" s="146"/>
      <c r="F77" s="147"/>
    </row>
    <row r="78" s="127" customFormat="1" ht="20.1" customHeight="1" spans="1:6">
      <c r="A78" s="148"/>
      <c r="B78" s="146"/>
      <c r="C78" s="147"/>
      <c r="D78" s="148"/>
      <c r="E78" s="146"/>
      <c r="F78" s="147"/>
    </row>
    <row r="79" s="127" customFormat="1" ht="20.1" customHeight="1" spans="1:6">
      <c r="A79" s="158" t="s">
        <v>1354</v>
      </c>
      <c r="B79" s="141">
        <f>SUM(B6,B7)</f>
        <v>74053</v>
      </c>
      <c r="C79" s="141">
        <f>SUM(C6,C7)</f>
        <v>75417.1</v>
      </c>
      <c r="D79" s="158" t="s">
        <v>1355</v>
      </c>
      <c r="E79" s="141">
        <f>SUM(E6:E7)</f>
        <v>74053</v>
      </c>
      <c r="F79" s="141">
        <f>SUM(F6:F7)</f>
        <v>75417</v>
      </c>
    </row>
    <row r="80" s="127" customFormat="1" ht="20.1" customHeight="1" spans="2:6">
      <c r="B80" s="130"/>
      <c r="C80" s="130"/>
      <c r="E80" s="130"/>
      <c r="F80" s="130"/>
    </row>
    <row r="81" s="127" customFormat="1" ht="20.1" customHeight="1" spans="2:6">
      <c r="B81" s="130"/>
      <c r="C81" s="130"/>
      <c r="E81" s="130"/>
      <c r="F81" s="130"/>
    </row>
    <row r="82" s="127" customFormat="1" ht="20.1" customHeight="1" spans="2:6">
      <c r="B82" s="130"/>
      <c r="C82" s="130"/>
      <c r="E82" s="130"/>
      <c r="F82" s="130"/>
    </row>
    <row r="83" s="127" customFormat="1" ht="20.1" customHeight="1" spans="2:6">
      <c r="B83" s="130"/>
      <c r="C83" s="130"/>
      <c r="E83" s="130"/>
      <c r="F83" s="130"/>
    </row>
    <row r="84" s="127" customFormat="1" ht="20.1" customHeight="1" spans="2:6">
      <c r="B84" s="130"/>
      <c r="C84" s="130"/>
      <c r="E84" s="130"/>
      <c r="F84" s="130"/>
    </row>
    <row r="85" s="127" customFormat="1" ht="20.1" customHeight="1" spans="2:6">
      <c r="B85" s="130"/>
      <c r="C85" s="130"/>
      <c r="E85" s="130"/>
      <c r="F85" s="130"/>
    </row>
    <row r="86" s="127" customFormat="1" ht="20.1" customHeight="1" spans="2:6">
      <c r="B86" s="130"/>
      <c r="C86" s="130"/>
      <c r="E86" s="130"/>
      <c r="F86" s="130"/>
    </row>
    <row r="87" s="127" customFormat="1" ht="20.1" customHeight="1" spans="2:6">
      <c r="B87" s="130"/>
      <c r="C87" s="130"/>
      <c r="E87" s="130"/>
      <c r="F87" s="130"/>
    </row>
  </sheetData>
  <protectedRanges>
    <protectedRange sqref="F9:F10 F61:F67" name="区域4" securityDescriptor=""/>
    <protectedRange sqref="E9:E10 E61:E67" name="区域3" securityDescriptor=""/>
    <protectedRange sqref="C10:C15 C17:C36 C38:C60 C62:C68" name="区域2" securityDescriptor=""/>
    <protectedRange sqref="B10:B15 B17:B36 B38:B57 B60 B62:B68" name="区域1" securityDescriptor=""/>
  </protectedRanges>
  <mergeCells count="3">
    <mergeCell ref="A2:F2"/>
    <mergeCell ref="A4:C4"/>
    <mergeCell ref="D4:F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B1" workbookViewId="0">
      <selection activeCell="H10" sqref="H10"/>
    </sheetView>
  </sheetViews>
  <sheetFormatPr defaultColWidth="9" defaultRowHeight="15.75" outlineLevelCol="4"/>
  <cols>
    <col min="1" max="1" width="20.5" style="1" hidden="1" customWidth="1"/>
    <col min="2" max="2" width="41.75" style="1" customWidth="1"/>
    <col min="3" max="3" width="26.625" style="3" customWidth="1"/>
    <col min="4" max="4" width="22.5" style="1" customWidth="1"/>
    <col min="5" max="5" width="27.875" style="1" customWidth="1"/>
    <col min="6" max="16384" width="9" style="1"/>
  </cols>
  <sheetData>
    <row r="1" s="1" customFormat="1" ht="24.75" customHeight="1" spans="2:3">
      <c r="B1" s="4"/>
      <c r="C1" s="3"/>
    </row>
    <row r="2" s="1" customFormat="1" ht="30.75" customHeight="1" spans="1:5">
      <c r="A2" s="5"/>
      <c r="B2" s="6" t="s">
        <v>1356</v>
      </c>
      <c r="C2" s="6"/>
      <c r="D2" s="6"/>
      <c r="E2" s="6"/>
    </row>
    <row r="3" s="1" customFormat="1" ht="16.5" customHeight="1" spans="1:5">
      <c r="A3" s="7"/>
      <c r="B3" s="7"/>
      <c r="C3" s="8"/>
      <c r="D3" s="7"/>
      <c r="E3" s="9" t="s">
        <v>1</v>
      </c>
    </row>
    <row r="4" s="1" customFormat="1" ht="32.25" customHeight="1" spans="1:5">
      <c r="A4" s="10" t="s">
        <v>1357</v>
      </c>
      <c r="B4" s="11" t="s">
        <v>1358</v>
      </c>
      <c r="C4" s="11" t="s">
        <v>1159</v>
      </c>
      <c r="D4" s="12" t="s">
        <v>1359</v>
      </c>
      <c r="E4" s="11" t="s">
        <v>1360</v>
      </c>
    </row>
    <row r="5" s="1" customFormat="1" ht="23.25" customHeight="1" spans="1:5">
      <c r="A5" s="13"/>
      <c r="B5" s="14" t="s">
        <v>38</v>
      </c>
      <c r="C5" s="14"/>
      <c r="D5" s="15">
        <f>SUM(D6:D16)</f>
        <v>8</v>
      </c>
      <c r="E5" s="16"/>
    </row>
    <row r="6" s="2" customFormat="1" ht="26.25" customHeight="1" spans="2:5">
      <c r="B6" s="17" t="s">
        <v>1361</v>
      </c>
      <c r="C6" s="17" t="s">
        <v>1362</v>
      </c>
      <c r="D6" s="18">
        <v>8</v>
      </c>
      <c r="E6" s="19" t="s">
        <v>1363</v>
      </c>
    </row>
    <row r="7" s="2" customFormat="1" ht="26.25" customHeight="1" spans="2:5">
      <c r="B7" s="17"/>
      <c r="C7" s="17"/>
      <c r="D7" s="18"/>
      <c r="E7" s="19"/>
    </row>
    <row r="8" s="2" customFormat="1" ht="26.25" customHeight="1" spans="2:5">
      <c r="B8" s="20"/>
      <c r="C8" s="17"/>
      <c r="D8" s="18"/>
      <c r="E8" s="19"/>
    </row>
    <row r="9" s="2" customFormat="1" ht="26.25" customHeight="1" spans="2:5">
      <c r="B9" s="20"/>
      <c r="C9" s="17"/>
      <c r="D9" s="18"/>
      <c r="E9" s="19"/>
    </row>
    <row r="10" s="2" customFormat="1" ht="26.25" customHeight="1" spans="2:5">
      <c r="B10" s="20"/>
      <c r="C10" s="17"/>
      <c r="D10" s="18"/>
      <c r="E10" s="19"/>
    </row>
    <row r="11" s="2" customFormat="1" ht="26.25" customHeight="1" spans="2:5">
      <c r="B11" s="20"/>
      <c r="C11" s="17"/>
      <c r="D11" s="18"/>
      <c r="E11" s="19"/>
    </row>
    <row r="12" s="2" customFormat="1" ht="26.25" customHeight="1" spans="2:5">
      <c r="B12" s="20"/>
      <c r="C12" s="17"/>
      <c r="D12" s="18"/>
      <c r="E12" s="17"/>
    </row>
    <row r="13" s="2" customFormat="1" ht="26.25" customHeight="1" spans="2:5">
      <c r="B13" s="20"/>
      <c r="C13" s="17"/>
      <c r="D13" s="18"/>
      <c r="E13" s="17"/>
    </row>
    <row r="14" s="2" customFormat="1" ht="26.25" customHeight="1" spans="2:5">
      <c r="B14" s="20"/>
      <c r="C14" s="17"/>
      <c r="D14" s="18"/>
      <c r="E14" s="17"/>
    </row>
    <row r="15" s="2" customFormat="1" ht="26.25" customHeight="1" spans="2:5">
      <c r="B15" s="20"/>
      <c r="C15" s="17"/>
      <c r="D15" s="18"/>
      <c r="E15" s="17"/>
    </row>
    <row r="16" s="2" customFormat="1" ht="26.25" customHeight="1" spans="2:5">
      <c r="B16" s="20"/>
      <c r="C16" s="17"/>
      <c r="D16" s="18"/>
      <c r="E16" s="17"/>
    </row>
  </sheetData>
  <mergeCells count="1">
    <mergeCell ref="B2:E2"/>
  </mergeCells>
  <dataValidations count="1">
    <dataValidation type="list" allowBlank="1" showInputMessage="1" showErrorMessage="1" sqref="A3">
      <formula1>#REF!</formula1>
    </dataValidation>
  </dataValidation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0"/>
  <sheetViews>
    <sheetView workbookViewId="0">
      <selection activeCell="A3" sqref="A3"/>
    </sheetView>
  </sheetViews>
  <sheetFormatPr defaultColWidth="9" defaultRowHeight="14.25" outlineLevelCol="3"/>
  <cols>
    <col min="1" max="1" width="42.625" customWidth="1"/>
    <col min="2" max="2" width="24" customWidth="1"/>
    <col min="3" max="3" width="24.5" customWidth="1"/>
    <col min="4" max="4" width="26.625" customWidth="1"/>
    <col min="257" max="257" width="36.5" customWidth="1"/>
    <col min="258" max="258" width="18.75" customWidth="1"/>
    <col min="259" max="259" width="17.5" customWidth="1"/>
    <col min="260" max="260" width="15.5" customWidth="1"/>
    <col min="513" max="513" width="36.5" customWidth="1"/>
    <col min="514" max="514" width="18.75" customWidth="1"/>
    <col min="515" max="515" width="17.5" customWidth="1"/>
    <col min="516" max="516" width="15.5" customWidth="1"/>
    <col min="769" max="769" width="36.5" customWidth="1"/>
    <col min="770" max="770" width="18.75" customWidth="1"/>
    <col min="771" max="771" width="17.5" customWidth="1"/>
    <col min="772" max="772" width="15.5" customWidth="1"/>
    <col min="1025" max="1025" width="36.5" customWidth="1"/>
    <col min="1026" max="1026" width="18.75" customWidth="1"/>
    <col min="1027" max="1027" width="17.5" customWidth="1"/>
    <col min="1028" max="1028" width="15.5" customWidth="1"/>
    <col min="1281" max="1281" width="36.5" customWidth="1"/>
    <col min="1282" max="1282" width="18.75" customWidth="1"/>
    <col min="1283" max="1283" width="17.5" customWidth="1"/>
    <col min="1284" max="1284" width="15.5" customWidth="1"/>
    <col min="1537" max="1537" width="36.5" customWidth="1"/>
    <col min="1538" max="1538" width="18.75" customWidth="1"/>
    <col min="1539" max="1539" width="17.5" customWidth="1"/>
    <col min="1540" max="1540" width="15.5" customWidth="1"/>
    <col min="1793" max="1793" width="36.5" customWidth="1"/>
    <col min="1794" max="1794" width="18.75" customWidth="1"/>
    <col min="1795" max="1795" width="17.5" customWidth="1"/>
    <col min="1796" max="1796" width="15.5" customWidth="1"/>
    <col min="2049" max="2049" width="36.5" customWidth="1"/>
    <col min="2050" max="2050" width="18.75" customWidth="1"/>
    <col min="2051" max="2051" width="17.5" customWidth="1"/>
    <col min="2052" max="2052" width="15.5" customWidth="1"/>
    <col min="2305" max="2305" width="36.5" customWidth="1"/>
    <col min="2306" max="2306" width="18.75" customWidth="1"/>
    <col min="2307" max="2307" width="17.5" customWidth="1"/>
    <col min="2308" max="2308" width="15.5" customWidth="1"/>
    <col min="2561" max="2561" width="36.5" customWidth="1"/>
    <col min="2562" max="2562" width="18.75" customWidth="1"/>
    <col min="2563" max="2563" width="17.5" customWidth="1"/>
    <col min="2564" max="2564" width="15.5" customWidth="1"/>
    <col min="2817" max="2817" width="36.5" customWidth="1"/>
    <col min="2818" max="2818" width="18.75" customWidth="1"/>
    <col min="2819" max="2819" width="17.5" customWidth="1"/>
    <col min="2820" max="2820" width="15.5" customWidth="1"/>
    <col min="3073" max="3073" width="36.5" customWidth="1"/>
    <col min="3074" max="3074" width="18.75" customWidth="1"/>
    <col min="3075" max="3075" width="17.5" customWidth="1"/>
    <col min="3076" max="3076" width="15.5" customWidth="1"/>
    <col min="3329" max="3329" width="36.5" customWidth="1"/>
    <col min="3330" max="3330" width="18.75" customWidth="1"/>
    <col min="3331" max="3331" width="17.5" customWidth="1"/>
    <col min="3332" max="3332" width="15.5" customWidth="1"/>
    <col min="3585" max="3585" width="36.5" customWidth="1"/>
    <col min="3586" max="3586" width="18.75" customWidth="1"/>
    <col min="3587" max="3587" width="17.5" customWidth="1"/>
    <col min="3588" max="3588" width="15.5" customWidth="1"/>
    <col min="3841" max="3841" width="36.5" customWidth="1"/>
    <col min="3842" max="3842" width="18.75" customWidth="1"/>
    <col min="3843" max="3843" width="17.5" customWidth="1"/>
    <col min="3844" max="3844" width="15.5" customWidth="1"/>
    <col min="4097" max="4097" width="36.5" customWidth="1"/>
    <col min="4098" max="4098" width="18.75" customWidth="1"/>
    <col min="4099" max="4099" width="17.5" customWidth="1"/>
    <col min="4100" max="4100" width="15.5" customWidth="1"/>
    <col min="4353" max="4353" width="36.5" customWidth="1"/>
    <col min="4354" max="4354" width="18.75" customWidth="1"/>
    <col min="4355" max="4355" width="17.5" customWidth="1"/>
    <col min="4356" max="4356" width="15.5" customWidth="1"/>
    <col min="4609" max="4609" width="36.5" customWidth="1"/>
    <col min="4610" max="4610" width="18.75" customWidth="1"/>
    <col min="4611" max="4611" width="17.5" customWidth="1"/>
    <col min="4612" max="4612" width="15.5" customWidth="1"/>
    <col min="4865" max="4865" width="36.5" customWidth="1"/>
    <col min="4866" max="4866" width="18.75" customWidth="1"/>
    <col min="4867" max="4867" width="17.5" customWidth="1"/>
    <col min="4868" max="4868" width="15.5" customWidth="1"/>
    <col min="5121" max="5121" width="36.5" customWidth="1"/>
    <col min="5122" max="5122" width="18.75" customWidth="1"/>
    <col min="5123" max="5123" width="17.5" customWidth="1"/>
    <col min="5124" max="5124" width="15.5" customWidth="1"/>
    <col min="5377" max="5377" width="36.5" customWidth="1"/>
    <col min="5378" max="5378" width="18.75" customWidth="1"/>
    <col min="5379" max="5379" width="17.5" customWidth="1"/>
    <col min="5380" max="5380" width="15.5" customWidth="1"/>
    <col min="5633" max="5633" width="36.5" customWidth="1"/>
    <col min="5634" max="5634" width="18.75" customWidth="1"/>
    <col min="5635" max="5635" width="17.5" customWidth="1"/>
    <col min="5636" max="5636" width="15.5" customWidth="1"/>
    <col min="5889" max="5889" width="36.5" customWidth="1"/>
    <col min="5890" max="5890" width="18.75" customWidth="1"/>
    <col min="5891" max="5891" width="17.5" customWidth="1"/>
    <col min="5892" max="5892" width="15.5" customWidth="1"/>
    <col min="6145" max="6145" width="36.5" customWidth="1"/>
    <col min="6146" max="6146" width="18.75" customWidth="1"/>
    <col min="6147" max="6147" width="17.5" customWidth="1"/>
    <col min="6148" max="6148" width="15.5" customWidth="1"/>
    <col min="6401" max="6401" width="36.5" customWidth="1"/>
    <col min="6402" max="6402" width="18.75" customWidth="1"/>
    <col min="6403" max="6403" width="17.5" customWidth="1"/>
    <col min="6404" max="6404" width="15.5" customWidth="1"/>
    <col min="6657" max="6657" width="36.5" customWidth="1"/>
    <col min="6658" max="6658" width="18.75" customWidth="1"/>
    <col min="6659" max="6659" width="17.5" customWidth="1"/>
    <col min="6660" max="6660" width="15.5" customWidth="1"/>
    <col min="6913" max="6913" width="36.5" customWidth="1"/>
    <col min="6914" max="6914" width="18.75" customWidth="1"/>
    <col min="6915" max="6915" width="17.5" customWidth="1"/>
    <col min="6916" max="6916" width="15.5" customWidth="1"/>
    <col min="7169" max="7169" width="36.5" customWidth="1"/>
    <col min="7170" max="7170" width="18.75" customWidth="1"/>
    <col min="7171" max="7171" width="17.5" customWidth="1"/>
    <col min="7172" max="7172" width="15.5" customWidth="1"/>
    <col min="7425" max="7425" width="36.5" customWidth="1"/>
    <col min="7426" max="7426" width="18.75" customWidth="1"/>
    <col min="7427" max="7427" width="17.5" customWidth="1"/>
    <col min="7428" max="7428" width="15.5" customWidth="1"/>
    <col min="7681" max="7681" width="36.5" customWidth="1"/>
    <col min="7682" max="7682" width="18.75" customWidth="1"/>
    <col min="7683" max="7683" width="17.5" customWidth="1"/>
    <col min="7684" max="7684" width="15.5" customWidth="1"/>
    <col min="7937" max="7937" width="36.5" customWidth="1"/>
    <col min="7938" max="7938" width="18.75" customWidth="1"/>
    <col min="7939" max="7939" width="17.5" customWidth="1"/>
    <col min="7940" max="7940" width="15.5" customWidth="1"/>
    <col min="8193" max="8193" width="36.5" customWidth="1"/>
    <col min="8194" max="8194" width="18.75" customWidth="1"/>
    <col min="8195" max="8195" width="17.5" customWidth="1"/>
    <col min="8196" max="8196" width="15.5" customWidth="1"/>
    <col min="8449" max="8449" width="36.5" customWidth="1"/>
    <col min="8450" max="8450" width="18.75" customWidth="1"/>
    <col min="8451" max="8451" width="17.5" customWidth="1"/>
    <col min="8452" max="8452" width="15.5" customWidth="1"/>
    <col min="8705" max="8705" width="36.5" customWidth="1"/>
    <col min="8706" max="8706" width="18.75" customWidth="1"/>
    <col min="8707" max="8707" width="17.5" customWidth="1"/>
    <col min="8708" max="8708" width="15.5" customWidth="1"/>
    <col min="8961" max="8961" width="36.5" customWidth="1"/>
    <col min="8962" max="8962" width="18.75" customWidth="1"/>
    <col min="8963" max="8963" width="17.5" customWidth="1"/>
    <col min="8964" max="8964" width="15.5" customWidth="1"/>
    <col min="9217" max="9217" width="36.5" customWidth="1"/>
    <col min="9218" max="9218" width="18.75" customWidth="1"/>
    <col min="9219" max="9219" width="17.5" customWidth="1"/>
    <col min="9220" max="9220" width="15.5" customWidth="1"/>
    <col min="9473" max="9473" width="36.5" customWidth="1"/>
    <col min="9474" max="9474" width="18.75" customWidth="1"/>
    <col min="9475" max="9475" width="17.5" customWidth="1"/>
    <col min="9476" max="9476" width="15.5" customWidth="1"/>
    <col min="9729" max="9729" width="36.5" customWidth="1"/>
    <col min="9730" max="9730" width="18.75" customWidth="1"/>
    <col min="9731" max="9731" width="17.5" customWidth="1"/>
    <col min="9732" max="9732" width="15.5" customWidth="1"/>
    <col min="9985" max="9985" width="36.5" customWidth="1"/>
    <col min="9986" max="9986" width="18.75" customWidth="1"/>
    <col min="9987" max="9987" width="17.5" customWidth="1"/>
    <col min="9988" max="9988" width="15.5" customWidth="1"/>
    <col min="10241" max="10241" width="36.5" customWidth="1"/>
    <col min="10242" max="10242" width="18.75" customWidth="1"/>
    <col min="10243" max="10243" width="17.5" customWidth="1"/>
    <col min="10244" max="10244" width="15.5" customWidth="1"/>
    <col min="10497" max="10497" width="36.5" customWidth="1"/>
    <col min="10498" max="10498" width="18.75" customWidth="1"/>
    <col min="10499" max="10499" width="17.5" customWidth="1"/>
    <col min="10500" max="10500" width="15.5" customWidth="1"/>
    <col min="10753" max="10753" width="36.5" customWidth="1"/>
    <col min="10754" max="10754" width="18.75" customWidth="1"/>
    <col min="10755" max="10755" width="17.5" customWidth="1"/>
    <col min="10756" max="10756" width="15.5" customWidth="1"/>
    <col min="11009" max="11009" width="36.5" customWidth="1"/>
    <col min="11010" max="11010" width="18.75" customWidth="1"/>
    <col min="11011" max="11011" width="17.5" customWidth="1"/>
    <col min="11012" max="11012" width="15.5" customWidth="1"/>
    <col min="11265" max="11265" width="36.5" customWidth="1"/>
    <col min="11266" max="11266" width="18.75" customWidth="1"/>
    <col min="11267" max="11267" width="17.5" customWidth="1"/>
    <col min="11268" max="11268" width="15.5" customWidth="1"/>
    <col min="11521" max="11521" width="36.5" customWidth="1"/>
    <col min="11522" max="11522" width="18.75" customWidth="1"/>
    <col min="11523" max="11523" width="17.5" customWidth="1"/>
    <col min="11524" max="11524" width="15.5" customWidth="1"/>
    <col min="11777" max="11777" width="36.5" customWidth="1"/>
    <col min="11778" max="11778" width="18.75" customWidth="1"/>
    <col min="11779" max="11779" width="17.5" customWidth="1"/>
    <col min="11780" max="11780" width="15.5" customWidth="1"/>
    <col min="12033" max="12033" width="36.5" customWidth="1"/>
    <col min="12034" max="12034" width="18.75" customWidth="1"/>
    <col min="12035" max="12035" width="17.5" customWidth="1"/>
    <col min="12036" max="12036" width="15.5" customWidth="1"/>
    <col min="12289" max="12289" width="36.5" customWidth="1"/>
    <col min="12290" max="12290" width="18.75" customWidth="1"/>
    <col min="12291" max="12291" width="17.5" customWidth="1"/>
    <col min="12292" max="12292" width="15.5" customWidth="1"/>
    <col min="12545" max="12545" width="36.5" customWidth="1"/>
    <col min="12546" max="12546" width="18.75" customWidth="1"/>
    <col min="12547" max="12547" width="17.5" customWidth="1"/>
    <col min="12548" max="12548" width="15.5" customWidth="1"/>
    <col min="12801" max="12801" width="36.5" customWidth="1"/>
    <col min="12802" max="12802" width="18.75" customWidth="1"/>
    <col min="12803" max="12803" width="17.5" customWidth="1"/>
    <col min="12804" max="12804" width="15.5" customWidth="1"/>
    <col min="13057" max="13057" width="36.5" customWidth="1"/>
    <col min="13058" max="13058" width="18.75" customWidth="1"/>
    <col min="13059" max="13059" width="17.5" customWidth="1"/>
    <col min="13060" max="13060" width="15.5" customWidth="1"/>
    <col min="13313" max="13313" width="36.5" customWidth="1"/>
    <col min="13314" max="13314" width="18.75" customWidth="1"/>
    <col min="13315" max="13315" width="17.5" customWidth="1"/>
    <col min="13316" max="13316" width="15.5" customWidth="1"/>
    <col min="13569" max="13569" width="36.5" customWidth="1"/>
    <col min="13570" max="13570" width="18.75" customWidth="1"/>
    <col min="13571" max="13571" width="17.5" customWidth="1"/>
    <col min="13572" max="13572" width="15.5" customWidth="1"/>
    <col min="13825" max="13825" width="36.5" customWidth="1"/>
    <col min="13826" max="13826" width="18.75" customWidth="1"/>
    <col min="13827" max="13827" width="17.5" customWidth="1"/>
    <col min="13828" max="13828" width="15.5" customWidth="1"/>
    <col min="14081" max="14081" width="36.5" customWidth="1"/>
    <col min="14082" max="14082" width="18.75" customWidth="1"/>
    <col min="14083" max="14083" width="17.5" customWidth="1"/>
    <col min="14084" max="14084" width="15.5" customWidth="1"/>
    <col min="14337" max="14337" width="36.5" customWidth="1"/>
    <col min="14338" max="14338" width="18.75" customWidth="1"/>
    <col min="14339" max="14339" width="17.5" customWidth="1"/>
    <col min="14340" max="14340" width="15.5" customWidth="1"/>
    <col min="14593" max="14593" width="36.5" customWidth="1"/>
    <col min="14594" max="14594" width="18.75" customWidth="1"/>
    <col min="14595" max="14595" width="17.5" customWidth="1"/>
    <col min="14596" max="14596" width="15.5" customWidth="1"/>
    <col min="14849" max="14849" width="36.5" customWidth="1"/>
    <col min="14850" max="14850" width="18.75" customWidth="1"/>
    <col min="14851" max="14851" width="17.5" customWidth="1"/>
    <col min="14852" max="14852" width="15.5" customWidth="1"/>
    <col min="15105" max="15105" width="36.5" customWidth="1"/>
    <col min="15106" max="15106" width="18.75" customWidth="1"/>
    <col min="15107" max="15107" width="17.5" customWidth="1"/>
    <col min="15108" max="15108" width="15.5" customWidth="1"/>
    <col min="15361" max="15361" width="36.5" customWidth="1"/>
    <col min="15362" max="15362" width="18.75" customWidth="1"/>
    <col min="15363" max="15363" width="17.5" customWidth="1"/>
    <col min="15364" max="15364" width="15.5" customWidth="1"/>
    <col min="15617" max="15617" width="36.5" customWidth="1"/>
    <col min="15618" max="15618" width="18.75" customWidth="1"/>
    <col min="15619" max="15619" width="17.5" customWidth="1"/>
    <col min="15620" max="15620" width="15.5" customWidth="1"/>
    <col min="15873" max="15873" width="36.5" customWidth="1"/>
    <col min="15874" max="15874" width="18.75" customWidth="1"/>
    <col min="15875" max="15875" width="17.5" customWidth="1"/>
    <col min="15876" max="15876" width="15.5" customWidth="1"/>
    <col min="16129" max="16129" width="36.5" customWidth="1"/>
    <col min="16130" max="16130" width="18.75" customWidth="1"/>
    <col min="16131" max="16131" width="17.5" customWidth="1"/>
    <col min="16132" max="16132" width="15.5" customWidth="1"/>
  </cols>
  <sheetData>
    <row r="2" ht="63.75" customHeight="1" spans="1:4">
      <c r="A2" s="122" t="s">
        <v>1364</v>
      </c>
      <c r="B2" s="122"/>
      <c r="C2" s="122"/>
      <c r="D2" s="122"/>
    </row>
    <row r="3" ht="27.75" customHeight="1" spans="2:4">
      <c r="B3" s="123" t="s">
        <v>1</v>
      </c>
      <c r="C3" s="123"/>
      <c r="D3" s="123"/>
    </row>
    <row r="4" ht="30" customHeight="1" spans="1:4">
      <c r="A4" s="124" t="s">
        <v>2</v>
      </c>
      <c r="B4" s="124" t="s">
        <v>1365</v>
      </c>
      <c r="C4" s="124" t="s">
        <v>1366</v>
      </c>
      <c r="D4" s="124" t="s">
        <v>1367</v>
      </c>
    </row>
    <row r="5" ht="30" customHeight="1" spans="1:4">
      <c r="A5" s="125" t="s">
        <v>38</v>
      </c>
      <c r="B5" s="125">
        <f>B6+B7+B8</f>
        <v>42.06</v>
      </c>
      <c r="C5" s="125">
        <f>SUM(C6:C8)</f>
        <v>145.42</v>
      </c>
      <c r="D5" s="126">
        <f>B5/C5-1</f>
        <v>-0.710768807591803</v>
      </c>
    </row>
    <row r="6" ht="30" customHeight="1" spans="1:4">
      <c r="A6" s="125" t="s">
        <v>1368</v>
      </c>
      <c r="B6" s="125">
        <v>6</v>
      </c>
      <c r="C6" s="125">
        <v>6</v>
      </c>
      <c r="D6" s="126"/>
    </row>
    <row r="7" ht="30" customHeight="1" spans="1:4">
      <c r="A7" s="125" t="s">
        <v>1369</v>
      </c>
      <c r="B7" s="125">
        <v>26.06</v>
      </c>
      <c r="C7" s="125">
        <v>32.92</v>
      </c>
      <c r="D7" s="126">
        <f t="shared" ref="D7:D9" si="0">B7/C7-1</f>
        <v>-0.208383961117862</v>
      </c>
    </row>
    <row r="8" ht="30" customHeight="1" spans="1:4">
      <c r="A8" s="125" t="s">
        <v>1370</v>
      </c>
      <c r="B8" s="125">
        <v>10</v>
      </c>
      <c r="C8" s="125">
        <v>106.5</v>
      </c>
      <c r="D8" s="126">
        <f t="shared" si="0"/>
        <v>-0.906103286384977</v>
      </c>
    </row>
    <row r="9" ht="30" customHeight="1" spans="1:4">
      <c r="A9" s="125" t="s">
        <v>1371</v>
      </c>
      <c r="B9" s="125">
        <v>10</v>
      </c>
      <c r="C9" s="125">
        <v>106.5</v>
      </c>
      <c r="D9" s="126">
        <f t="shared" si="0"/>
        <v>-0.906103286384977</v>
      </c>
    </row>
    <row r="10" ht="30" customHeight="1" spans="1:4">
      <c r="A10" s="125" t="s">
        <v>1372</v>
      </c>
      <c r="B10" s="125"/>
      <c r="C10" s="125"/>
      <c r="D10" s="125"/>
    </row>
  </sheetData>
  <mergeCells count="2">
    <mergeCell ref="A2:D2"/>
    <mergeCell ref="B3:D3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J5" sqref="J5"/>
    </sheetView>
  </sheetViews>
  <sheetFormatPr defaultColWidth="9" defaultRowHeight="14.25"/>
  <cols>
    <col min="1" max="1" width="14.125" style="72" customWidth="1"/>
    <col min="2" max="2" width="22.875" style="72" customWidth="1"/>
    <col min="3" max="3" width="25" style="72" customWidth="1"/>
    <col min="4" max="4" width="13.875" style="72" customWidth="1"/>
    <col min="5" max="5" width="15.625" style="72" customWidth="1"/>
    <col min="6" max="10" width="14.5" style="72" customWidth="1"/>
    <col min="11" max="11" width="11.5" style="72" customWidth="1"/>
    <col min="12" max="12" width="13" style="72" customWidth="1"/>
    <col min="13" max="14" width="14.5" style="72" customWidth="1"/>
    <col min="15" max="16384" width="9" style="72"/>
  </cols>
  <sheetData>
    <row r="1" s="72" customFormat="1" ht="24" customHeight="1" spans="1:14">
      <c r="A1" s="73" t="s">
        <v>1373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="72" customFormat="1" ht="22.5" customHeight="1" spans="1:14">
      <c r="A2" s="75" t="s">
        <v>1374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="72" customFormat="1" ht="21" customHeight="1" spans="1:14">
      <c r="A3" s="76" t="s">
        <v>1375</v>
      </c>
      <c r="B3" s="76" t="s">
        <v>1376</v>
      </c>
      <c r="C3" s="76" t="s">
        <v>1377</v>
      </c>
      <c r="D3" s="76" t="s">
        <v>1378</v>
      </c>
      <c r="E3" s="76" t="s">
        <v>1379</v>
      </c>
      <c r="F3" s="76" t="s">
        <v>1380</v>
      </c>
      <c r="G3" s="76" t="s">
        <v>1381</v>
      </c>
      <c r="H3" s="76" t="s">
        <v>1382</v>
      </c>
      <c r="I3" s="76" t="s">
        <v>1383</v>
      </c>
      <c r="J3" s="76" t="s">
        <v>1384</v>
      </c>
      <c r="K3" s="76" t="s">
        <v>1385</v>
      </c>
      <c r="L3" s="76" t="s">
        <v>1386</v>
      </c>
      <c r="M3" s="76" t="s">
        <v>1387</v>
      </c>
      <c r="N3" s="76" t="s">
        <v>1388</v>
      </c>
    </row>
    <row r="4" s="72" customFormat="1" ht="21" customHeight="1" spans="1:14">
      <c r="A4" s="77" t="s">
        <v>1389</v>
      </c>
      <c r="B4" s="77"/>
      <c r="C4" s="77"/>
      <c r="D4" s="77"/>
      <c r="E4" s="77"/>
      <c r="F4" s="78">
        <f>SUM(F5:F7)</f>
        <v>31741</v>
      </c>
      <c r="G4" s="78">
        <v>0</v>
      </c>
      <c r="H4" s="78">
        <v>0</v>
      </c>
      <c r="I4" s="78">
        <v>1100</v>
      </c>
      <c r="J4" s="78">
        <f>SUM(J5:J7)</f>
        <v>31741</v>
      </c>
      <c r="K4" s="77"/>
      <c r="L4" s="80"/>
      <c r="M4" s="80"/>
      <c r="N4" s="80"/>
    </row>
    <row r="5" s="72" customFormat="1" ht="21" customHeight="1" spans="1:14">
      <c r="A5" s="77" t="s">
        <v>1390</v>
      </c>
      <c r="B5" s="77" t="s">
        <v>1391</v>
      </c>
      <c r="C5" s="77" t="s">
        <v>1392</v>
      </c>
      <c r="D5" s="77" t="s">
        <v>1393</v>
      </c>
      <c r="E5" s="77" t="s">
        <v>1394</v>
      </c>
      <c r="F5" s="78">
        <v>16900</v>
      </c>
      <c r="G5" s="78">
        <v>0</v>
      </c>
      <c r="H5" s="78">
        <v>0</v>
      </c>
      <c r="I5" s="78">
        <v>0</v>
      </c>
      <c r="J5" s="78">
        <v>16900</v>
      </c>
      <c r="K5" s="77" t="s">
        <v>1395</v>
      </c>
      <c r="L5" s="77" t="s">
        <v>1392</v>
      </c>
      <c r="M5" s="80" t="s">
        <v>1396</v>
      </c>
      <c r="N5" s="80" t="s">
        <v>1397</v>
      </c>
    </row>
    <row r="6" s="72" customFormat="1" ht="21" customHeight="1" spans="1:14">
      <c r="A6" s="77" t="s">
        <v>1390</v>
      </c>
      <c r="B6" s="77" t="s">
        <v>1391</v>
      </c>
      <c r="C6" s="77" t="s">
        <v>1398</v>
      </c>
      <c r="D6" s="77" t="s">
        <v>1393</v>
      </c>
      <c r="E6" s="77" t="s">
        <v>1394</v>
      </c>
      <c r="F6" s="78">
        <v>11720</v>
      </c>
      <c r="G6" s="78">
        <v>0</v>
      </c>
      <c r="H6" s="78">
        <v>0</v>
      </c>
      <c r="I6" s="78">
        <v>0</v>
      </c>
      <c r="J6" s="78">
        <v>11720</v>
      </c>
      <c r="K6" s="77" t="s">
        <v>1395</v>
      </c>
      <c r="L6" s="77" t="s">
        <v>1398</v>
      </c>
      <c r="M6" s="80" t="s">
        <v>1396</v>
      </c>
      <c r="N6" s="80" t="s">
        <v>1397</v>
      </c>
    </row>
    <row r="7" s="72" customFormat="1" ht="21" customHeight="1" spans="1:14">
      <c r="A7" s="77" t="s">
        <v>1390</v>
      </c>
      <c r="B7" s="77" t="s">
        <v>1391</v>
      </c>
      <c r="C7" s="77" t="s">
        <v>1392</v>
      </c>
      <c r="D7" s="77" t="s">
        <v>1393</v>
      </c>
      <c r="E7" s="77" t="s">
        <v>1394</v>
      </c>
      <c r="F7" s="78">
        <v>3121</v>
      </c>
      <c r="G7" s="78">
        <v>0</v>
      </c>
      <c r="H7" s="78">
        <v>0</v>
      </c>
      <c r="I7" s="78">
        <v>0</v>
      </c>
      <c r="J7" s="78">
        <v>3121</v>
      </c>
      <c r="K7" s="77" t="s">
        <v>1395</v>
      </c>
      <c r="L7" s="77" t="s">
        <v>1392</v>
      </c>
      <c r="M7" s="80" t="s">
        <v>1396</v>
      </c>
      <c r="N7" s="80" t="s">
        <v>1397</v>
      </c>
    </row>
    <row r="8" s="72" customFormat="1" ht="21" customHeight="1" spans="1:14">
      <c r="A8" s="77"/>
      <c r="B8" s="77"/>
      <c r="C8" s="77"/>
      <c r="D8" s="77"/>
      <c r="E8" s="77"/>
      <c r="F8" s="78"/>
      <c r="G8" s="78"/>
      <c r="H8" s="78"/>
      <c r="I8" s="78"/>
      <c r="J8" s="78"/>
      <c r="K8" s="77"/>
      <c r="L8" s="80"/>
      <c r="M8" s="80"/>
      <c r="N8" s="80"/>
    </row>
    <row r="9" s="72" customFormat="1" ht="21" customHeight="1" spans="1:14">
      <c r="A9" s="77"/>
      <c r="B9" s="77"/>
      <c r="C9" s="77"/>
      <c r="D9" s="77"/>
      <c r="E9" s="77"/>
      <c r="F9" s="78"/>
      <c r="G9" s="78"/>
      <c r="H9" s="78"/>
      <c r="I9" s="78"/>
      <c r="J9" s="78"/>
      <c r="K9" s="77"/>
      <c r="L9" s="80"/>
      <c r="M9" s="80"/>
      <c r="N9" s="80"/>
    </row>
    <row r="10" s="72" customFormat="1" ht="21" customHeight="1" spans="1:14">
      <c r="A10" s="77"/>
      <c r="B10" s="77"/>
      <c r="C10" s="77"/>
      <c r="D10" s="77"/>
      <c r="E10" s="77"/>
      <c r="F10" s="78"/>
      <c r="G10" s="78"/>
      <c r="H10" s="79"/>
      <c r="I10" s="78"/>
      <c r="J10" s="78"/>
      <c r="K10" s="77"/>
      <c r="L10" s="80"/>
      <c r="M10" s="80"/>
      <c r="N10" s="80"/>
    </row>
    <row r="11" s="72" customFormat="1" ht="21" customHeight="1" spans="1:14">
      <c r="A11" s="77"/>
      <c r="B11" s="77"/>
      <c r="C11" s="77"/>
      <c r="D11" s="77"/>
      <c r="E11" s="77"/>
      <c r="F11" s="78"/>
      <c r="G11" s="78"/>
      <c r="H11" s="78"/>
      <c r="I11" s="78"/>
      <c r="J11" s="78"/>
      <c r="K11" s="77"/>
      <c r="L11" s="80"/>
      <c r="M11" s="80"/>
      <c r="N11" s="80"/>
    </row>
    <row r="12" s="72" customFormat="1" ht="21" customHeight="1" spans="1:14">
      <c r="A12" s="77"/>
      <c r="B12" s="77"/>
      <c r="C12" s="77"/>
      <c r="D12" s="77"/>
      <c r="E12" s="77"/>
      <c r="F12" s="78"/>
      <c r="G12" s="78"/>
      <c r="H12" s="78"/>
      <c r="I12" s="78"/>
      <c r="J12" s="78"/>
      <c r="K12" s="77"/>
      <c r="L12" s="80"/>
      <c r="M12" s="80"/>
      <c r="N12" s="80"/>
    </row>
    <row r="13" s="72" customFormat="1" ht="21" customHeight="1" spans="1:14">
      <c r="A13" s="77"/>
      <c r="B13" s="77"/>
      <c r="C13" s="77"/>
      <c r="D13" s="77"/>
      <c r="E13" s="77"/>
      <c r="F13" s="78"/>
      <c r="G13" s="78"/>
      <c r="H13" s="78"/>
      <c r="I13" s="78"/>
      <c r="J13" s="78"/>
      <c r="K13" s="77"/>
      <c r="L13" s="80"/>
      <c r="M13" s="80"/>
      <c r="N13" s="80"/>
    </row>
    <row r="14" s="72" customFormat="1" ht="21" customHeight="1" spans="1:14">
      <c r="A14" s="77"/>
      <c r="B14" s="77"/>
      <c r="C14" s="77"/>
      <c r="D14" s="77"/>
      <c r="E14" s="77"/>
      <c r="F14" s="78"/>
      <c r="G14" s="78"/>
      <c r="H14" s="78"/>
      <c r="I14" s="78"/>
      <c r="J14" s="78"/>
      <c r="K14" s="77"/>
      <c r="L14" s="80"/>
      <c r="M14" s="80"/>
      <c r="N14" s="80"/>
    </row>
    <row r="15" s="72" customFormat="1" ht="21" customHeight="1" spans="1:14">
      <c r="A15" s="77"/>
      <c r="B15" s="77"/>
      <c r="C15" s="77"/>
      <c r="D15" s="77"/>
      <c r="E15" s="77"/>
      <c r="F15" s="78"/>
      <c r="G15" s="78"/>
      <c r="H15" s="78"/>
      <c r="I15" s="78"/>
      <c r="J15" s="78"/>
      <c r="K15" s="77"/>
      <c r="L15" s="80"/>
      <c r="M15" s="80"/>
      <c r="N15" s="80"/>
    </row>
  </sheetData>
  <mergeCells count="2">
    <mergeCell ref="A1:N1"/>
    <mergeCell ref="A2:N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一般公共预算收入表</vt:lpstr>
      <vt:lpstr>一般公共预算支出表</vt:lpstr>
      <vt:lpstr>表二3 一般公共预算支出表</vt:lpstr>
      <vt:lpstr>一般公共预算本级支出表</vt:lpstr>
      <vt:lpstr>一般公共预算本级基本支出表</vt:lpstr>
      <vt:lpstr>一般公共预算税收返还和转移支付表</vt:lpstr>
      <vt:lpstr>一般性及专项转移支付表</vt:lpstr>
      <vt:lpstr>三公经费</vt:lpstr>
      <vt:lpstr>政府一般债务限额及余额表</vt:lpstr>
      <vt:lpstr>政府性基金收入表</vt:lpstr>
      <vt:lpstr>政府性基金支出表</vt:lpstr>
      <vt:lpstr>政府性基金转移支付表</vt:lpstr>
      <vt:lpstr>政府专项债务限额及余额表</vt:lpstr>
      <vt:lpstr>社保基金收入预算表</vt:lpstr>
      <vt:lpstr>社保基金支出预算表</vt:lpstr>
      <vt:lpstr>国有资本经营预算收入表</vt:lpstr>
      <vt:lpstr>国有资本经营预算支出表</vt:lpstr>
      <vt:lpstr>国有资本经营预算转移支付表</vt:lpstr>
      <vt:lpstr>预算调整报表</vt:lpstr>
      <vt:lpstr>一般公共预算税收返还分地区</vt:lpstr>
      <vt:lpstr>一般公共预算一般性转移支付分地区</vt:lpstr>
      <vt:lpstr>一般公共预算专项转移支付分地区、分项目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亮亮</cp:lastModifiedBy>
  <dcterms:created xsi:type="dcterms:W3CDTF">2012-02-17T08:28:00Z</dcterms:created>
  <cp:lastPrinted>2018-05-23T00:43:00Z</cp:lastPrinted>
  <dcterms:modified xsi:type="dcterms:W3CDTF">2018-10-31T01:29:20Z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ubyTemplateID" linkTarget="0">
    <vt:lpwstr>14</vt:lpwstr>
  </property>
</Properties>
</file>